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https://d.docs.live.net/8138fd30565fd9c2/"/>
    </mc:Choice>
  </mc:AlternateContent>
  <xr:revisionPtr revIDLastSave="0" documentId="8_{2C7416EC-F159-44A3-B254-4A2F19A14ACC}" xr6:coauthVersionLast="47" xr6:coauthVersionMax="47" xr10:uidLastSave="{00000000-0000-0000-0000-000000000000}"/>
  <bookViews>
    <workbookView xWindow="9600" yWindow="0" windowWidth="28800" windowHeight="15345" activeTab="4" xr2:uid="{EA093609-BFDA-4103-AE67-D642AD03272E}"/>
  </bookViews>
  <sheets>
    <sheet name="PlayerAbilities" sheetId="1" r:id="rId1"/>
    <sheet name="BossAbilities" sheetId="2" r:id="rId2"/>
    <sheet name="CreepAbilities" sheetId="3" r:id="rId3"/>
    <sheet name="Champions" sheetId="13" r:id="rId4"/>
    <sheet name="ModelInfo" sheetId="11" r:id="rId5"/>
    <sheet name="SpellData" sheetId="10" r:id="rId6"/>
    <sheet name="HeroesSum" sheetId="4" r:id="rId7"/>
    <sheet name="LevelUp" sheetId="5" r:id="rId8"/>
    <sheet name="Scenarios" sheetId="6" r:id="rId9"/>
    <sheet name="HeroAI" sheetId="7" r:id="rId10"/>
    <sheet name="预更新说明" sheetId="9" state="hidden"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10" l="1"/>
  <c r="G155" i="10"/>
  <c r="F155" i="10"/>
  <c r="D155" i="10"/>
  <c r="A155" i="10"/>
  <c r="B155" i="10" s="1"/>
  <c r="I152" i="10"/>
  <c r="G152" i="10"/>
  <c r="F152" i="10"/>
  <c r="D152" i="10"/>
  <c r="A152" i="10"/>
  <c r="K155" i="10" l="1"/>
  <c r="L155" i="10"/>
  <c r="B152" i="10"/>
  <c r="K152" i="10" s="1"/>
  <c r="L152" i="10" l="1"/>
  <c r="G104" i="10" l="1"/>
  <c r="A104" i="10"/>
  <c r="B104" i="10" s="1"/>
  <c r="K104" i="10" s="1"/>
  <c r="L104" i="10" l="1"/>
  <c r="F99" i="10"/>
  <c r="F103" i="10" l="1"/>
  <c r="D103" i="10"/>
  <c r="A103" i="10"/>
  <c r="B103" i="10" l="1"/>
  <c r="K103" i="10" s="1"/>
  <c r="A9" i="10"/>
  <c r="L103" i="10" l="1"/>
  <c r="B9" i="10"/>
  <c r="K9" i="10" s="1"/>
  <c r="X4" i="3"/>
  <c r="L9" i="10" l="1"/>
  <c r="G91" i="10"/>
  <c r="F91" i="10"/>
  <c r="D91" i="10"/>
  <c r="B91" i="10"/>
  <c r="G205" i="10"/>
  <c r="G206" i="10"/>
  <c r="G207" i="10"/>
  <c r="G208" i="10"/>
  <c r="G209" i="10"/>
  <c r="G204"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160" i="10"/>
  <c r="F205" i="10"/>
  <c r="F206" i="10"/>
  <c r="F207" i="10"/>
  <c r="F208" i="10"/>
  <c r="F209" i="10"/>
  <c r="F204"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160" i="10"/>
  <c r="E205" i="10"/>
  <c r="E206" i="10"/>
  <c r="E207" i="10"/>
  <c r="E208" i="10"/>
  <c r="E209" i="10"/>
  <c r="E204"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160" i="10"/>
  <c r="D205" i="10"/>
  <c r="D206" i="10"/>
  <c r="D207" i="10"/>
  <c r="D208" i="10"/>
  <c r="D209" i="10"/>
  <c r="D204"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K91" i="10" l="1"/>
  <c r="L91" i="10"/>
  <c r="D160" i="10"/>
  <c r="W94" i="11" l="1"/>
  <c r="R94" i="11"/>
  <c r="T94" i="11" s="1"/>
  <c r="Q94" i="11"/>
  <c r="S94" i="11" s="1"/>
  <c r="P94" i="11"/>
  <c r="W89" i="11"/>
  <c r="R89" i="11"/>
  <c r="T89" i="11" s="1"/>
  <c r="Q89" i="11"/>
  <c r="S89" i="11" s="1"/>
  <c r="P89" i="11"/>
  <c r="W82" i="11"/>
  <c r="R82" i="11"/>
  <c r="T82" i="11" s="1"/>
  <c r="Q82" i="11"/>
  <c r="S82" i="11" s="1"/>
  <c r="P82" i="11"/>
  <c r="W73" i="11"/>
  <c r="R73" i="11"/>
  <c r="T73" i="11" s="1"/>
  <c r="Q73" i="11"/>
  <c r="S73" i="11" s="1"/>
  <c r="P73" i="11"/>
  <c r="I148" i="10" l="1"/>
  <c r="I149" i="10"/>
  <c r="I150" i="10"/>
  <c r="I151" i="10"/>
  <c r="I153" i="10"/>
  <c r="I154" i="10"/>
  <c r="I156" i="10"/>
  <c r="I157" i="10"/>
  <c r="I158" i="10"/>
  <c r="I159" i="10"/>
  <c r="I147" i="10"/>
  <c r="G149" i="10"/>
  <c r="G150" i="10"/>
  <c r="G151" i="10"/>
  <c r="G153" i="10"/>
  <c r="G154" i="10"/>
  <c r="G156" i="10"/>
  <c r="G157" i="10"/>
  <c r="G158" i="10"/>
  <c r="G159" i="10"/>
  <c r="G148" i="10"/>
  <c r="G147" i="10"/>
  <c r="F148" i="10"/>
  <c r="F149" i="10"/>
  <c r="F150" i="10"/>
  <c r="F151" i="10"/>
  <c r="F153" i="10"/>
  <c r="F154" i="10"/>
  <c r="F156" i="10"/>
  <c r="F157" i="10"/>
  <c r="F158" i="10"/>
  <c r="F159" i="10"/>
  <c r="F147" i="10"/>
  <c r="D148" i="10"/>
  <c r="D149" i="10"/>
  <c r="D150" i="10"/>
  <c r="D151" i="10"/>
  <c r="D153" i="10"/>
  <c r="D154" i="10"/>
  <c r="D156" i="10"/>
  <c r="D157" i="10"/>
  <c r="D158" i="10"/>
  <c r="D159" i="10"/>
  <c r="D147" i="10"/>
  <c r="A150" i="10"/>
  <c r="B150" i="10" s="1"/>
  <c r="A151" i="10"/>
  <c r="B151" i="10" s="1"/>
  <c r="A153" i="10"/>
  <c r="A154" i="10"/>
  <c r="A156" i="10"/>
  <c r="B156" i="10" s="1"/>
  <c r="A157" i="10"/>
  <c r="B157" i="10" s="1"/>
  <c r="A158" i="10"/>
  <c r="A159" i="10"/>
  <c r="A149" i="10"/>
  <c r="B149" i="10" s="1"/>
  <c r="A148" i="10"/>
  <c r="A147" i="10"/>
  <c r="K150" i="10" l="1"/>
  <c r="K149" i="10"/>
  <c r="K156" i="10"/>
  <c r="K151" i="10"/>
  <c r="L151" i="10"/>
  <c r="L157" i="10"/>
  <c r="K157" i="10"/>
  <c r="L156" i="10"/>
  <c r="L150" i="10"/>
  <c r="B158" i="10"/>
  <c r="K158" i="10" s="1"/>
  <c r="B159" i="10"/>
  <c r="K159" i="10" s="1"/>
  <c r="L149" i="10"/>
  <c r="B153" i="10"/>
  <c r="K153" i="10" s="1"/>
  <c r="B154" i="10"/>
  <c r="K154" i="10" s="1"/>
  <c r="B147" i="10"/>
  <c r="K147" i="10" s="1"/>
  <c r="Q55" i="11"/>
  <c r="S55" i="11" s="1"/>
  <c r="R55" i="11"/>
  <c r="T55" i="11" s="1"/>
  <c r="Q56" i="11"/>
  <c r="R56" i="11"/>
  <c r="S56" i="11"/>
  <c r="T56" i="11"/>
  <c r="P54" i="11"/>
  <c r="P55" i="11"/>
  <c r="P56" i="11"/>
  <c r="R54" i="11"/>
  <c r="T54" i="11"/>
  <c r="Q54" i="11"/>
  <c r="S54" i="11" s="1"/>
  <c r="A54" i="11"/>
  <c r="A55" i="11"/>
  <c r="A56" i="11"/>
  <c r="P51" i="11"/>
  <c r="P52" i="11"/>
  <c r="P53" i="11"/>
  <c r="R53" i="11"/>
  <c r="T53" i="11"/>
  <c r="Q53" i="11"/>
  <c r="S53" i="11" s="1"/>
  <c r="R52" i="11"/>
  <c r="T52" i="11"/>
  <c r="Q52" i="11"/>
  <c r="S52" i="11" s="1"/>
  <c r="R51" i="11"/>
  <c r="T51" i="11"/>
  <c r="Q51" i="11"/>
  <c r="S51" i="11" s="1"/>
  <c r="A51" i="11"/>
  <c r="W51" i="11" s="1"/>
  <c r="A52" i="11"/>
  <c r="W52" i="11" s="1"/>
  <c r="A53" i="11"/>
  <c r="W53" i="11" s="1"/>
  <c r="R50" i="11"/>
  <c r="T50" i="11" s="1"/>
  <c r="Q50" i="11"/>
  <c r="S50" i="11"/>
  <c r="P50" i="11"/>
  <c r="A50" i="11"/>
  <c r="W50" i="11" s="1"/>
  <c r="R57" i="11"/>
  <c r="T57" i="11" s="1"/>
  <c r="Q57" i="11"/>
  <c r="S57" i="11" s="1"/>
  <c r="P57" i="11"/>
  <c r="A57" i="11"/>
  <c r="W57" i="11" s="1"/>
  <c r="W56" i="11" l="1"/>
  <c r="W55" i="11"/>
  <c r="W54" i="11"/>
  <c r="L153" i="10"/>
  <c r="L154" i="10"/>
  <c r="L158" i="10"/>
  <c r="L159" i="10"/>
  <c r="L147" i="10"/>
  <c r="B148" i="10"/>
  <c r="B231" i="10"/>
  <c r="K231" i="10" s="1"/>
  <c r="L231" i="10" l="1"/>
  <c r="K148" i="10"/>
  <c r="L148" i="10"/>
  <c r="B230" i="10"/>
  <c r="L230" i="10" s="1"/>
  <c r="K230" i="10" l="1"/>
  <c r="B229" i="10"/>
  <c r="K229" i="10" s="1"/>
  <c r="B232" i="10"/>
  <c r="L232" i="10" s="1"/>
  <c r="L229" i="10" l="1"/>
  <c r="K232" i="10"/>
  <c r="B228" i="10"/>
  <c r="L228" i="10" s="1"/>
  <c r="K228" i="10" l="1"/>
  <c r="W68" i="11"/>
  <c r="R68" i="11"/>
  <c r="T68" i="11" s="1"/>
  <c r="Q68" i="11"/>
  <c r="S68" i="11" s="1"/>
  <c r="P68" i="11"/>
  <c r="B20" i="10"/>
  <c r="B8" i="10"/>
  <c r="L8" i="10" s="1"/>
  <c r="W66" i="11"/>
  <c r="K8" i="10" l="1"/>
  <c r="R48" i="11"/>
  <c r="T48" i="11" s="1"/>
  <c r="Q48" i="11"/>
  <c r="S48" i="11" s="1"/>
  <c r="R47" i="11"/>
  <c r="T47" i="11" s="1"/>
  <c r="Q47" i="11"/>
  <c r="S47" i="11" s="1"/>
  <c r="R46" i="11"/>
  <c r="T46" i="11" s="1"/>
  <c r="Q46" i="11"/>
  <c r="S46" i="11" s="1"/>
  <c r="R45" i="11"/>
  <c r="T45" i="11"/>
  <c r="Q45" i="11"/>
  <c r="S45" i="11"/>
  <c r="R44" i="11"/>
  <c r="T44" i="11"/>
  <c r="Q44" i="11"/>
  <c r="S44" i="11" s="1"/>
  <c r="R43" i="11"/>
  <c r="T43" i="11" s="1"/>
  <c r="Q43" i="11"/>
  <c r="S43" i="11" s="1"/>
  <c r="R42" i="11"/>
  <c r="T42" i="11" s="1"/>
  <c r="Q42" i="11"/>
  <c r="S42" i="11" s="1"/>
  <c r="R41" i="11"/>
  <c r="T41" i="11" s="1"/>
  <c r="Q41" i="11"/>
  <c r="S41" i="11" s="1"/>
  <c r="P48" i="11"/>
  <c r="P47" i="11"/>
  <c r="P46" i="11"/>
  <c r="P45" i="11"/>
  <c r="P44" i="11"/>
  <c r="P43" i="11"/>
  <c r="P42" i="11"/>
  <c r="P41" i="11"/>
  <c r="A42" i="11"/>
  <c r="A43" i="11"/>
  <c r="A44" i="11"/>
  <c r="A45" i="11"/>
  <c r="A46" i="11"/>
  <c r="A47" i="11"/>
  <c r="A48" i="11"/>
  <c r="A41" i="11"/>
  <c r="I146" i="10"/>
  <c r="I142" i="10"/>
  <c r="I143" i="10"/>
  <c r="I144" i="10"/>
  <c r="I145" i="10"/>
  <c r="I141" i="10"/>
  <c r="G146" i="10"/>
  <c r="G142" i="10"/>
  <c r="G143" i="10"/>
  <c r="G144" i="10"/>
  <c r="G145" i="10"/>
  <c r="G141" i="10"/>
  <c r="F146" i="10"/>
  <c r="F145" i="10"/>
  <c r="F144" i="10"/>
  <c r="F143" i="10"/>
  <c r="F142" i="10"/>
  <c r="F141" i="10"/>
  <c r="D146" i="10"/>
  <c r="D145" i="10"/>
  <c r="D144" i="10"/>
  <c r="D143" i="10"/>
  <c r="D142" i="10"/>
  <c r="D141" i="10"/>
  <c r="B141" i="10"/>
  <c r="B142" i="10"/>
  <c r="B143" i="10"/>
  <c r="B144" i="10"/>
  <c r="B145" i="10"/>
  <c r="B146" i="10"/>
  <c r="W48" i="11" l="1"/>
  <c r="W46" i="11"/>
  <c r="W45" i="11"/>
  <c r="W47" i="11"/>
  <c r="W43" i="11"/>
  <c r="W41" i="11"/>
  <c r="W42" i="11"/>
  <c r="W44" i="11"/>
  <c r="L143" i="10"/>
  <c r="K141" i="10"/>
  <c r="K142" i="10"/>
  <c r="K143" i="10"/>
  <c r="K146" i="10"/>
  <c r="L145" i="10"/>
  <c r="K144" i="10"/>
  <c r="K145" i="10"/>
  <c r="L146" i="10"/>
  <c r="L144" i="10"/>
  <c r="L142" i="10"/>
  <c r="L141" i="10"/>
  <c r="B227" i="10"/>
  <c r="K227" i="10" s="1"/>
  <c r="B226" i="10"/>
  <c r="K226" i="10" s="1"/>
  <c r="L226" i="10" l="1"/>
  <c r="L227" i="10"/>
  <c r="D2" i="4"/>
  <c r="E2" i="4"/>
  <c r="F2" i="4"/>
  <c r="G2" i="4"/>
  <c r="H2" i="4"/>
  <c r="F45" i="10" l="1"/>
  <c r="E45" i="10"/>
  <c r="D45" i="10"/>
  <c r="F51" i="10"/>
  <c r="E51" i="10"/>
  <c r="D51" i="10"/>
  <c r="F52" i="10"/>
  <c r="E52" i="10"/>
  <c r="D52" i="10"/>
  <c r="D54" i="10"/>
  <c r="E54" i="10"/>
  <c r="F54" i="10"/>
  <c r="F55" i="10"/>
  <c r="E55" i="10"/>
  <c r="D55" i="10"/>
  <c r="B115" i="10" l="1"/>
  <c r="K115" i="10" s="1"/>
  <c r="L115" i="10" l="1"/>
  <c r="F109" i="10"/>
  <c r="F108" i="10"/>
  <c r="F107" i="10"/>
  <c r="F105" i="10"/>
  <c r="F106" i="10"/>
  <c r="B114" i="10" l="1"/>
  <c r="L114" i="10" s="1"/>
  <c r="B113" i="10"/>
  <c r="K113" i="10" s="1"/>
  <c r="B112" i="10"/>
  <c r="K112" i="10" s="1"/>
  <c r="B111" i="10"/>
  <c r="K111" i="10" s="1"/>
  <c r="B110" i="10"/>
  <c r="L110" i="10" s="1"/>
  <c r="W39" i="11"/>
  <c r="R39" i="11"/>
  <c r="T39" i="11" s="1"/>
  <c r="Q39" i="11"/>
  <c r="S39" i="11" s="1"/>
  <c r="P39" i="11"/>
  <c r="R38" i="11"/>
  <c r="T38" i="11" s="1"/>
  <c r="Q38" i="11"/>
  <c r="S38" i="11" s="1"/>
  <c r="P38" i="11"/>
  <c r="W38" i="11" s="1"/>
  <c r="K114" i="10" l="1"/>
  <c r="L113" i="10"/>
  <c r="K110" i="10"/>
  <c r="L112" i="10"/>
  <c r="L111" i="10"/>
  <c r="B215" i="10"/>
  <c r="K215" i="10" s="1"/>
  <c r="B221" i="10"/>
  <c r="K221" i="10" s="1"/>
  <c r="L221" i="10" l="1"/>
  <c r="L215" i="10"/>
  <c r="B213" i="10"/>
  <c r="L213" i="10" s="1"/>
  <c r="K213" i="10" l="1"/>
  <c r="B4" i="10"/>
  <c r="L4" i="10" s="1"/>
  <c r="K4" i="10" l="1"/>
  <c r="R98" i="11"/>
  <c r="T98" i="11" s="1"/>
  <c r="Q98" i="11"/>
  <c r="S98" i="11" s="1"/>
  <c r="P98" i="11"/>
  <c r="W98" i="11" s="1"/>
  <c r="R95" i="11"/>
  <c r="T95" i="11" s="1"/>
  <c r="Q95" i="11"/>
  <c r="S95" i="11" s="1"/>
  <c r="P95" i="11"/>
  <c r="W95" i="11" s="1"/>
  <c r="R93" i="11"/>
  <c r="T93" i="11" s="1"/>
  <c r="Q93" i="11"/>
  <c r="S93" i="11" s="1"/>
  <c r="P93" i="11"/>
  <c r="W93" i="11" s="1"/>
  <c r="W2" i="11"/>
  <c r="R2" i="11"/>
  <c r="T2" i="11" s="1"/>
  <c r="Q2" i="11"/>
  <c r="S2" i="11" s="1"/>
  <c r="P2" i="11"/>
  <c r="K212" i="10" l="1"/>
  <c r="L212" i="10"/>
  <c r="C181" i="10" l="1"/>
  <c r="B181" i="10"/>
  <c r="C184" i="10"/>
  <c r="C185" i="10"/>
  <c r="B185" i="10"/>
  <c r="B184" i="10"/>
  <c r="C172" i="10"/>
  <c r="B172" i="10"/>
  <c r="P79" i="11"/>
  <c r="R79" i="11"/>
  <c r="T79" i="11" s="1"/>
  <c r="Q79" i="11"/>
  <c r="S79" i="11" s="1"/>
  <c r="R69" i="11"/>
  <c r="T69" i="11" s="1"/>
  <c r="Q69" i="11"/>
  <c r="S69" i="11" s="1"/>
  <c r="P69" i="11"/>
  <c r="W69" i="11" s="1"/>
  <c r="L181" i="10" l="1"/>
  <c r="W79" i="11"/>
  <c r="K181" i="10"/>
  <c r="K185" i="10"/>
  <c r="L185" i="10"/>
  <c r="L184" i="10"/>
  <c r="K184" i="10"/>
  <c r="K172" i="10"/>
  <c r="L172" i="10"/>
  <c r="P17" i="3"/>
  <c r="L34" i="10" l="1"/>
  <c r="B240" i="10"/>
  <c r="B241" i="10"/>
  <c r="L241" i="10" s="1"/>
  <c r="B242" i="10"/>
  <c r="B243" i="10"/>
  <c r="L243" i="10" s="1"/>
  <c r="B244" i="10"/>
  <c r="L244" i="10" s="1"/>
  <c r="B245" i="10"/>
  <c r="L245" i="10" s="1"/>
  <c r="B246" i="10"/>
  <c r="L246" i="10" s="1"/>
  <c r="B247" i="10"/>
  <c r="L247" i="10" s="1"/>
  <c r="B248" i="10"/>
  <c r="B249" i="10"/>
  <c r="L249" i="10" s="1"/>
  <c r="B250" i="10"/>
  <c r="B251" i="10"/>
  <c r="B252" i="10"/>
  <c r="L252" i="10" s="1"/>
  <c r="B253" i="10"/>
  <c r="L253" i="10" s="1"/>
  <c r="B254" i="10"/>
  <c r="L254" i="10" s="1"/>
  <c r="B255" i="10"/>
  <c r="L255" i="10" s="1"/>
  <c r="B256" i="10"/>
  <c r="L256" i="10" s="1"/>
  <c r="B257" i="10"/>
  <c r="L257" i="10" s="1"/>
  <c r="B258" i="10"/>
  <c r="B259" i="10"/>
  <c r="L259" i="10" s="1"/>
  <c r="B260" i="10"/>
  <c r="L260" i="10" s="1"/>
  <c r="B261" i="10"/>
  <c r="L261" i="10" s="1"/>
  <c r="B262" i="10"/>
  <c r="L262" i="10" s="1"/>
  <c r="B263" i="10"/>
  <c r="L263" i="10" s="1"/>
  <c r="B264" i="10"/>
  <c r="L264" i="10" s="1"/>
  <c r="B265" i="10"/>
  <c r="L265" i="10" s="1"/>
  <c r="B266" i="10"/>
  <c r="L266" i="10" s="1"/>
  <c r="B267" i="10"/>
  <c r="B268" i="10"/>
  <c r="L268" i="10" s="1"/>
  <c r="B269" i="10"/>
  <c r="L269" i="10" s="1"/>
  <c r="B270" i="10"/>
  <c r="L270" i="10" s="1"/>
  <c r="B271" i="10"/>
  <c r="L271" i="10" s="1"/>
  <c r="B272" i="10"/>
  <c r="B273" i="10"/>
  <c r="L273" i="10" s="1"/>
  <c r="B274" i="10"/>
  <c r="B275" i="10"/>
  <c r="B276" i="10"/>
  <c r="L276" i="10" s="1"/>
  <c r="B277" i="10"/>
  <c r="L277" i="10" s="1"/>
  <c r="B278" i="10"/>
  <c r="L278" i="10" s="1"/>
  <c r="B279" i="10"/>
  <c r="L279" i="10" s="1"/>
  <c r="B280" i="10"/>
  <c r="B281" i="10"/>
  <c r="L281" i="10" s="1"/>
  <c r="B282" i="10"/>
  <c r="B283" i="10"/>
  <c r="L283" i="10" s="1"/>
  <c r="B210" i="10"/>
  <c r="L210" i="10" s="1"/>
  <c r="B211" i="10"/>
  <c r="L211" i="10" s="1"/>
  <c r="B214" i="10"/>
  <c r="L214" i="10" s="1"/>
  <c r="B216" i="10"/>
  <c r="L216" i="10" s="1"/>
  <c r="B217" i="10"/>
  <c r="L217" i="10" s="1"/>
  <c r="B218" i="10"/>
  <c r="L218" i="10" s="1"/>
  <c r="B219" i="10"/>
  <c r="L219" i="10" s="1"/>
  <c r="B220" i="10"/>
  <c r="L220" i="10" s="1"/>
  <c r="B222" i="10"/>
  <c r="L222" i="10" s="1"/>
  <c r="B223" i="10"/>
  <c r="L223" i="10" s="1"/>
  <c r="B224" i="10"/>
  <c r="L224" i="10" s="1"/>
  <c r="B225" i="10"/>
  <c r="B233" i="10"/>
  <c r="L233" i="10" s="1"/>
  <c r="B234" i="10"/>
  <c r="B235" i="10"/>
  <c r="B236" i="10"/>
  <c r="L236" i="10" s="1"/>
  <c r="B237" i="10"/>
  <c r="L237" i="10" s="1"/>
  <c r="B238" i="10"/>
  <c r="L238" i="10" s="1"/>
  <c r="B239" i="10"/>
  <c r="L239" i="10" s="1"/>
  <c r="B129" i="10"/>
  <c r="L129" i="10" s="1"/>
  <c r="B130" i="10"/>
  <c r="L130" i="10" s="1"/>
  <c r="B131" i="10"/>
  <c r="L131" i="10" s="1"/>
  <c r="B132" i="10"/>
  <c r="L132" i="10" s="1"/>
  <c r="B133" i="10"/>
  <c r="L133" i="10" s="1"/>
  <c r="B134" i="10"/>
  <c r="L134" i="10" s="1"/>
  <c r="B135" i="10"/>
  <c r="L135" i="10" s="1"/>
  <c r="B136" i="10"/>
  <c r="L136" i="10" s="1"/>
  <c r="B137" i="10"/>
  <c r="L137" i="10" s="1"/>
  <c r="B138" i="10"/>
  <c r="L138" i="10" s="1"/>
  <c r="B139" i="10"/>
  <c r="L139" i="10" s="1"/>
  <c r="B140" i="10"/>
  <c r="L140" i="10" s="1"/>
  <c r="B93" i="10"/>
  <c r="L93" i="10" s="1"/>
  <c r="B94" i="10"/>
  <c r="L94" i="10" s="1"/>
  <c r="B95" i="10"/>
  <c r="L95" i="10" s="1"/>
  <c r="B96" i="10"/>
  <c r="L96" i="10" s="1"/>
  <c r="B97" i="10"/>
  <c r="L97" i="10" s="1"/>
  <c r="B98" i="10"/>
  <c r="L98" i="10" s="1"/>
  <c r="B99" i="10"/>
  <c r="L99" i="10" s="1"/>
  <c r="B100" i="10"/>
  <c r="B101" i="10"/>
  <c r="L101" i="10" s="1"/>
  <c r="B102" i="10"/>
  <c r="L102" i="10" s="1"/>
  <c r="B105" i="10"/>
  <c r="L105" i="10" s="1"/>
  <c r="B106" i="10"/>
  <c r="L106" i="10" s="1"/>
  <c r="B107" i="10"/>
  <c r="B108" i="10"/>
  <c r="L108" i="10" s="1"/>
  <c r="B109" i="10"/>
  <c r="L109" i="10" s="1"/>
  <c r="B116" i="10"/>
  <c r="L116" i="10" s="1"/>
  <c r="B117" i="10"/>
  <c r="L117" i="10" s="1"/>
  <c r="B118" i="10"/>
  <c r="L118" i="10" s="1"/>
  <c r="B119" i="10"/>
  <c r="L119" i="10" s="1"/>
  <c r="B120" i="10"/>
  <c r="L120" i="10" s="1"/>
  <c r="B121" i="10"/>
  <c r="L121" i="10" s="1"/>
  <c r="B122" i="10"/>
  <c r="L122" i="10" s="1"/>
  <c r="B123" i="10"/>
  <c r="L123" i="10" s="1"/>
  <c r="B124" i="10"/>
  <c r="L124" i="10" s="1"/>
  <c r="B125" i="10"/>
  <c r="L125" i="10" s="1"/>
  <c r="B126" i="10"/>
  <c r="L126" i="10" s="1"/>
  <c r="B127" i="10"/>
  <c r="L127" i="10" s="1"/>
  <c r="B128" i="10"/>
  <c r="L128" i="10" s="1"/>
  <c r="B60" i="10"/>
  <c r="B61" i="10"/>
  <c r="L61" i="10" s="1"/>
  <c r="B62" i="10"/>
  <c r="L62" i="10" s="1"/>
  <c r="B63" i="10"/>
  <c r="L63" i="10" s="1"/>
  <c r="B64" i="10"/>
  <c r="L64" i="10" s="1"/>
  <c r="B65" i="10"/>
  <c r="L65" i="10" s="1"/>
  <c r="B66" i="10"/>
  <c r="L66" i="10" s="1"/>
  <c r="B67" i="10"/>
  <c r="B68" i="10"/>
  <c r="L68" i="10" s="1"/>
  <c r="B69" i="10"/>
  <c r="L69" i="10" s="1"/>
  <c r="B70" i="10"/>
  <c r="L70" i="10" s="1"/>
  <c r="B71" i="10"/>
  <c r="L71" i="10" s="1"/>
  <c r="B72" i="10"/>
  <c r="L72" i="10" s="1"/>
  <c r="B73" i="10"/>
  <c r="L73" i="10" s="1"/>
  <c r="B74" i="10"/>
  <c r="L74" i="10" s="1"/>
  <c r="B75" i="10"/>
  <c r="L75" i="10" s="1"/>
  <c r="B76" i="10"/>
  <c r="L76" i="10" s="1"/>
  <c r="B77" i="10"/>
  <c r="L77" i="10" s="1"/>
  <c r="B78" i="10"/>
  <c r="L78" i="10" s="1"/>
  <c r="B79" i="10"/>
  <c r="L79" i="10" s="1"/>
  <c r="B80" i="10"/>
  <c r="L80" i="10" s="1"/>
  <c r="B81" i="10"/>
  <c r="L81" i="10" s="1"/>
  <c r="B82" i="10"/>
  <c r="L82" i="10" s="1"/>
  <c r="B83" i="10"/>
  <c r="L83" i="10" s="1"/>
  <c r="B84" i="10"/>
  <c r="B85" i="10"/>
  <c r="L85" i="10" s="1"/>
  <c r="B86" i="10"/>
  <c r="B87" i="10"/>
  <c r="L87" i="10" s="1"/>
  <c r="B88" i="10"/>
  <c r="L88" i="10" s="1"/>
  <c r="B89" i="10"/>
  <c r="L89" i="10" s="1"/>
  <c r="B90" i="10"/>
  <c r="L90" i="10" s="1"/>
  <c r="B92" i="10"/>
  <c r="L92" i="10" s="1"/>
  <c r="B48" i="10"/>
  <c r="L48" i="10" s="1"/>
  <c r="B49" i="10"/>
  <c r="L49" i="10" s="1"/>
  <c r="B50" i="10"/>
  <c r="L50" i="10" s="1"/>
  <c r="B51" i="10"/>
  <c r="L51" i="10" s="1"/>
  <c r="B52" i="10"/>
  <c r="L52" i="10" s="1"/>
  <c r="B53" i="10"/>
  <c r="L53" i="10" s="1"/>
  <c r="B54" i="10"/>
  <c r="L54" i="10" s="1"/>
  <c r="B55" i="10"/>
  <c r="L55" i="10" s="1"/>
  <c r="B56" i="10"/>
  <c r="L56" i="10" s="1"/>
  <c r="B57" i="10"/>
  <c r="L57" i="10" s="1"/>
  <c r="B58" i="10"/>
  <c r="L58" i="10" s="1"/>
  <c r="B59" i="10"/>
  <c r="L59" i="10" s="1"/>
  <c r="B29" i="10"/>
  <c r="L29" i="10" s="1"/>
  <c r="B30" i="10"/>
  <c r="L30" i="10" s="1"/>
  <c r="B31" i="10"/>
  <c r="L31" i="10" s="1"/>
  <c r="B32" i="10"/>
  <c r="L32" i="10" s="1"/>
  <c r="B33" i="10"/>
  <c r="L33" i="10" s="1"/>
  <c r="B35" i="10"/>
  <c r="L35" i="10" s="1"/>
  <c r="B36" i="10"/>
  <c r="L36" i="10" s="1"/>
  <c r="B37" i="10"/>
  <c r="L37" i="10" s="1"/>
  <c r="B38" i="10"/>
  <c r="L38" i="10" s="1"/>
  <c r="B39" i="10"/>
  <c r="L39" i="10" s="1"/>
  <c r="B40" i="10"/>
  <c r="L40" i="10" s="1"/>
  <c r="B41" i="10"/>
  <c r="L41" i="10" s="1"/>
  <c r="B42" i="10"/>
  <c r="L42" i="10" s="1"/>
  <c r="B43" i="10"/>
  <c r="L43" i="10" s="1"/>
  <c r="B44" i="10"/>
  <c r="L44" i="10" s="1"/>
  <c r="B45" i="10"/>
  <c r="L45" i="10" s="1"/>
  <c r="B46" i="10"/>
  <c r="L46" i="10" s="1"/>
  <c r="B47" i="10"/>
  <c r="L47" i="10" s="1"/>
  <c r="B5" i="10"/>
  <c r="L5" i="10" s="1"/>
  <c r="B6" i="10"/>
  <c r="L6" i="10" s="1"/>
  <c r="B7" i="10"/>
  <c r="L7" i="10" s="1"/>
  <c r="B10" i="10"/>
  <c r="L10" i="10" s="1"/>
  <c r="B11" i="10"/>
  <c r="L11" i="10" s="1"/>
  <c r="B12" i="10"/>
  <c r="L12" i="10" s="1"/>
  <c r="B13" i="10"/>
  <c r="L13" i="10" s="1"/>
  <c r="B14" i="10"/>
  <c r="L14" i="10" s="1"/>
  <c r="B15" i="10"/>
  <c r="L15" i="10" s="1"/>
  <c r="B16" i="10"/>
  <c r="L16" i="10" s="1"/>
  <c r="B17" i="10"/>
  <c r="L17" i="10" s="1"/>
  <c r="B18" i="10"/>
  <c r="L18" i="10" s="1"/>
  <c r="B19" i="10"/>
  <c r="L19" i="10" s="1"/>
  <c r="L20" i="10"/>
  <c r="B21" i="10"/>
  <c r="L21" i="10" s="1"/>
  <c r="B22" i="10"/>
  <c r="L22" i="10" s="1"/>
  <c r="B23" i="10"/>
  <c r="L23" i="10" s="1"/>
  <c r="B24" i="10"/>
  <c r="L24" i="10" s="1"/>
  <c r="B25" i="10"/>
  <c r="L25" i="10" s="1"/>
  <c r="B26" i="10"/>
  <c r="L26" i="10" s="1"/>
  <c r="B27" i="10"/>
  <c r="L27" i="10" s="1"/>
  <c r="B28" i="10"/>
  <c r="L28" i="10" s="1"/>
  <c r="B3" i="10"/>
  <c r="L3" i="10" s="1"/>
  <c r="L60" i="10"/>
  <c r="L67" i="10"/>
  <c r="L84" i="10"/>
  <c r="L86" i="10"/>
  <c r="L100" i="10"/>
  <c r="L107" i="10"/>
  <c r="L225" i="10"/>
  <c r="L234" i="10"/>
  <c r="L235" i="10"/>
  <c r="L240" i="10"/>
  <c r="L242" i="10"/>
  <c r="L248" i="10"/>
  <c r="L250" i="10"/>
  <c r="L251" i="10"/>
  <c r="L258" i="10"/>
  <c r="L267" i="10"/>
  <c r="L272" i="10"/>
  <c r="L274" i="10"/>
  <c r="L275" i="10"/>
  <c r="L280" i="10"/>
  <c r="L282" i="10"/>
  <c r="L2" i="10"/>
  <c r="C180" i="10" l="1"/>
  <c r="B180" i="10"/>
  <c r="R75" i="11"/>
  <c r="T75" i="11" s="1"/>
  <c r="Q75" i="11"/>
  <c r="S75" i="11" s="1"/>
  <c r="P75" i="11"/>
  <c r="W75" i="11" l="1"/>
  <c r="L180" i="10"/>
  <c r="K180" i="10"/>
  <c r="B203" i="10"/>
  <c r="W92" i="11"/>
  <c r="P92" i="11"/>
  <c r="R92" i="11"/>
  <c r="T92" i="11" s="1"/>
  <c r="Q92" i="11"/>
  <c r="S92" i="11" s="1"/>
  <c r="W91" i="11"/>
  <c r="P91" i="11"/>
  <c r="R91" i="11"/>
  <c r="T91" i="11" s="1"/>
  <c r="Q91" i="11"/>
  <c r="S91" i="11" s="1"/>
  <c r="K203" i="10" l="1"/>
  <c r="L203" i="10"/>
  <c r="P90" i="11"/>
  <c r="W90" i="11" s="1"/>
  <c r="R90" i="11"/>
  <c r="T90" i="11" s="1"/>
  <c r="Q90" i="11"/>
  <c r="S90" i="11" s="1"/>
  <c r="W87" i="11"/>
  <c r="P87" i="11"/>
  <c r="R87" i="11"/>
  <c r="T87" i="11" s="1"/>
  <c r="Q87" i="11"/>
  <c r="S87" i="11" s="1"/>
  <c r="R86" i="11"/>
  <c r="T86" i="11" s="1"/>
  <c r="Q86" i="11"/>
  <c r="S86" i="11" s="1"/>
  <c r="P86" i="11"/>
  <c r="W86" i="11" s="1"/>
  <c r="R85" i="11" l="1"/>
  <c r="T85" i="11" s="1"/>
  <c r="Q85" i="11"/>
  <c r="S85" i="11" s="1"/>
  <c r="P85" i="11"/>
  <c r="W85" i="11" s="1"/>
  <c r="R84" i="11" l="1"/>
  <c r="T84" i="11" s="1"/>
  <c r="Q84" i="11"/>
  <c r="S84" i="11" s="1"/>
  <c r="P84" i="11"/>
  <c r="W84" i="11" s="1"/>
  <c r="P97" i="11"/>
  <c r="R97" i="11" l="1"/>
  <c r="T97" i="11" s="1"/>
  <c r="Q97" i="11"/>
  <c r="W97" i="11" s="1"/>
  <c r="S97" i="11" s="1"/>
  <c r="C161" i="10"/>
  <c r="C162" i="10"/>
  <c r="C163" i="10"/>
  <c r="C164" i="10"/>
  <c r="C165" i="10"/>
  <c r="C166" i="10"/>
  <c r="C167" i="10"/>
  <c r="C168" i="10"/>
  <c r="C169" i="10"/>
  <c r="C170" i="10"/>
  <c r="C171" i="10"/>
  <c r="C173" i="10"/>
  <c r="C174" i="10"/>
  <c r="C175" i="10"/>
  <c r="C176" i="10"/>
  <c r="C177" i="10"/>
  <c r="C178" i="10"/>
  <c r="C179" i="10"/>
  <c r="C182" i="10"/>
  <c r="C183" i="10"/>
  <c r="C186" i="10"/>
  <c r="C187" i="10"/>
  <c r="C188" i="10"/>
  <c r="C189" i="10"/>
  <c r="C190" i="10"/>
  <c r="C191" i="10"/>
  <c r="C192" i="10"/>
  <c r="C193" i="10"/>
  <c r="C194" i="10"/>
  <c r="C195" i="10"/>
  <c r="C196" i="10"/>
  <c r="C197" i="10"/>
  <c r="C198" i="10"/>
  <c r="C199" i="10"/>
  <c r="C200" i="10"/>
  <c r="C201" i="10"/>
  <c r="C202" i="10"/>
  <c r="C204" i="10"/>
  <c r="C205" i="10"/>
  <c r="C206" i="10"/>
  <c r="C207" i="10"/>
  <c r="C208" i="10"/>
  <c r="C209" i="10"/>
  <c r="C160" i="10"/>
  <c r="B162" i="10"/>
  <c r="B163" i="10"/>
  <c r="B164" i="10"/>
  <c r="B165" i="10"/>
  <c r="B166" i="10"/>
  <c r="B167" i="10"/>
  <c r="B168" i="10"/>
  <c r="B169" i="10"/>
  <c r="B170" i="10"/>
  <c r="B171" i="10"/>
  <c r="B173" i="10"/>
  <c r="B174" i="10"/>
  <c r="B175" i="10"/>
  <c r="B176" i="10"/>
  <c r="B177" i="10"/>
  <c r="B178" i="10"/>
  <c r="B179" i="10"/>
  <c r="B182" i="10"/>
  <c r="B183" i="10"/>
  <c r="B186" i="10"/>
  <c r="B187" i="10"/>
  <c r="B188" i="10"/>
  <c r="B189" i="10"/>
  <c r="B190" i="10"/>
  <c r="B191" i="10"/>
  <c r="B192" i="10"/>
  <c r="B193" i="10"/>
  <c r="B194" i="10"/>
  <c r="B195" i="10"/>
  <c r="B196" i="10"/>
  <c r="B197" i="10"/>
  <c r="B198" i="10"/>
  <c r="B199" i="10"/>
  <c r="B200" i="10"/>
  <c r="B201" i="10"/>
  <c r="B202" i="10"/>
  <c r="B204" i="10"/>
  <c r="B205" i="10"/>
  <c r="B206" i="10"/>
  <c r="B207" i="10"/>
  <c r="B208" i="10"/>
  <c r="B209" i="10"/>
  <c r="B160" i="10"/>
  <c r="B161" i="10"/>
  <c r="Q96" i="11"/>
  <c r="P96" i="11" s="1"/>
  <c r="R96" i="11"/>
  <c r="P50" i="3"/>
  <c r="P3" i="11"/>
  <c r="Q3" i="11"/>
  <c r="S3" i="11" s="1"/>
  <c r="R3" i="11"/>
  <c r="T3" i="11" s="1"/>
  <c r="P4" i="11"/>
  <c r="Q4" i="11"/>
  <c r="S4" i="11" s="1"/>
  <c r="R4" i="11"/>
  <c r="T4" i="11" s="1"/>
  <c r="P5" i="11"/>
  <c r="Q5" i="11"/>
  <c r="S5" i="11" s="1"/>
  <c r="R5" i="11"/>
  <c r="T5" i="11" s="1"/>
  <c r="P6" i="11"/>
  <c r="Q6" i="11"/>
  <c r="S6" i="11" s="1"/>
  <c r="R6" i="11"/>
  <c r="T6" i="11" s="1"/>
  <c r="P37" i="11"/>
  <c r="Q37" i="11"/>
  <c r="S37" i="11" s="1"/>
  <c r="R37" i="11"/>
  <c r="T37" i="11" s="1"/>
  <c r="P40" i="11"/>
  <c r="Q40" i="11"/>
  <c r="S40" i="11" s="1"/>
  <c r="R40" i="11"/>
  <c r="T40" i="11" s="1"/>
  <c r="P49" i="11"/>
  <c r="Q49" i="11"/>
  <c r="S49" i="11" s="1"/>
  <c r="R49" i="11"/>
  <c r="T49" i="11" s="1"/>
  <c r="P58" i="11"/>
  <c r="Q58" i="11"/>
  <c r="S58" i="11" s="1"/>
  <c r="R58" i="11"/>
  <c r="T58" i="11" s="1"/>
  <c r="P59" i="11"/>
  <c r="Q59" i="11"/>
  <c r="S59" i="11" s="1"/>
  <c r="R59" i="11"/>
  <c r="T59" i="11" s="1"/>
  <c r="P60" i="11"/>
  <c r="Q60" i="11"/>
  <c r="S60" i="11" s="1"/>
  <c r="R60" i="11"/>
  <c r="T60" i="11" s="1"/>
  <c r="P61" i="11"/>
  <c r="Q61" i="11"/>
  <c r="S61" i="11" s="1"/>
  <c r="R61" i="11"/>
  <c r="T61" i="11" s="1"/>
  <c r="P62" i="11"/>
  <c r="Q62" i="11"/>
  <c r="S62" i="11" s="1"/>
  <c r="R62" i="11"/>
  <c r="T62" i="11" s="1"/>
  <c r="P63" i="11"/>
  <c r="Q63" i="11"/>
  <c r="R63" i="11"/>
  <c r="T63" i="11" s="1"/>
  <c r="P64" i="11"/>
  <c r="Q64" i="11"/>
  <c r="S64" i="11" s="1"/>
  <c r="R64" i="11"/>
  <c r="T64" i="11" s="1"/>
  <c r="P65" i="11"/>
  <c r="Q65" i="11"/>
  <c r="S65" i="11" s="1"/>
  <c r="R65" i="11"/>
  <c r="T65" i="11" s="1"/>
  <c r="P67" i="11"/>
  <c r="Q67" i="11"/>
  <c r="S67" i="11" s="1"/>
  <c r="R67" i="11"/>
  <c r="T67" i="11" s="1"/>
  <c r="P70" i="11"/>
  <c r="Q70" i="11"/>
  <c r="S70" i="11" s="1"/>
  <c r="R70" i="11"/>
  <c r="T70" i="11" s="1"/>
  <c r="P71" i="11"/>
  <c r="Q71" i="11"/>
  <c r="S71" i="11" s="1"/>
  <c r="R71" i="11"/>
  <c r="T71" i="11" s="1"/>
  <c r="P72" i="11"/>
  <c r="Q72" i="11"/>
  <c r="S72" i="11" s="1"/>
  <c r="R72" i="11"/>
  <c r="T72" i="11" s="1"/>
  <c r="P74" i="11"/>
  <c r="Q74" i="11"/>
  <c r="S74" i="11" s="1"/>
  <c r="R74" i="11"/>
  <c r="T74" i="11" s="1"/>
  <c r="P76" i="11"/>
  <c r="Q76" i="11"/>
  <c r="S76" i="11" s="1"/>
  <c r="R76" i="11"/>
  <c r="T76" i="11" s="1"/>
  <c r="P77" i="11"/>
  <c r="Q77" i="11"/>
  <c r="S77" i="11" s="1"/>
  <c r="R77" i="11"/>
  <c r="T77" i="11" s="1"/>
  <c r="P78" i="11"/>
  <c r="Q78" i="11"/>
  <c r="S78" i="11" s="1"/>
  <c r="R78" i="11"/>
  <c r="T78" i="11" s="1"/>
  <c r="P80" i="11"/>
  <c r="Q80" i="11"/>
  <c r="S80" i="11" s="1"/>
  <c r="R80" i="11"/>
  <c r="T80" i="11" s="1"/>
  <c r="P81" i="11"/>
  <c r="Q81" i="11"/>
  <c r="S81" i="11" s="1"/>
  <c r="R81" i="11"/>
  <c r="T81" i="11" s="1"/>
  <c r="P83" i="11"/>
  <c r="Q83" i="11"/>
  <c r="S83" i="11" s="1"/>
  <c r="R83" i="11"/>
  <c r="T83" i="11" s="1"/>
  <c r="P88" i="11" s="1"/>
  <c r="P34" i="11"/>
  <c r="Q34" i="11"/>
  <c r="S34" i="11" s="1"/>
  <c r="R34" i="11"/>
  <c r="T34" i="11" s="1"/>
  <c r="P35" i="11"/>
  <c r="Q35" i="11"/>
  <c r="S35" i="11" s="1"/>
  <c r="R35" i="11"/>
  <c r="T35" i="11" s="1"/>
  <c r="P36" i="11"/>
  <c r="Q36" i="11"/>
  <c r="S36" i="11" s="1"/>
  <c r="R36" i="11"/>
  <c r="T36" i="11" s="1"/>
  <c r="P32" i="11"/>
  <c r="Q32" i="11"/>
  <c r="S32" i="11" s="1"/>
  <c r="R32" i="11"/>
  <c r="T32" i="11" s="1"/>
  <c r="P33" i="11"/>
  <c r="Q33" i="11"/>
  <c r="S33" i="11" s="1"/>
  <c r="R33" i="11"/>
  <c r="T33" i="11" s="1"/>
  <c r="P31" i="11"/>
  <c r="Q31" i="11"/>
  <c r="S31" i="11" s="1"/>
  <c r="R31" i="11"/>
  <c r="T31" i="11" s="1"/>
  <c r="P29" i="11"/>
  <c r="Q29" i="11"/>
  <c r="S29" i="11" s="1"/>
  <c r="R29" i="11"/>
  <c r="T29" i="11" s="1"/>
  <c r="P30" i="11"/>
  <c r="Q30" i="11"/>
  <c r="S30" i="11" s="1"/>
  <c r="R30" i="11"/>
  <c r="T30" i="11" s="1"/>
  <c r="P28" i="11"/>
  <c r="W28" i="11" s="1"/>
  <c r="Q28" i="11"/>
  <c r="S28" i="11" s="1"/>
  <c r="R28" i="11"/>
  <c r="T28" i="11" s="1"/>
  <c r="P27" i="11"/>
  <c r="Q27" i="11"/>
  <c r="S27" i="11" s="1"/>
  <c r="R27" i="11"/>
  <c r="T27" i="11" s="1"/>
  <c r="P25" i="11"/>
  <c r="Q25" i="11"/>
  <c r="S25" i="11" s="1"/>
  <c r="R25" i="11"/>
  <c r="T25" i="11" s="1"/>
  <c r="P26" i="11"/>
  <c r="Q26" i="11"/>
  <c r="S26" i="11" s="1"/>
  <c r="R26" i="11"/>
  <c r="T26" i="11" s="1"/>
  <c r="P23" i="11"/>
  <c r="Q23" i="11"/>
  <c r="S23" i="11" s="1"/>
  <c r="R23" i="11"/>
  <c r="T23" i="11" s="1"/>
  <c r="P24" i="11"/>
  <c r="Q24" i="11"/>
  <c r="S24" i="11" s="1"/>
  <c r="R24" i="11"/>
  <c r="T24" i="11" s="1"/>
  <c r="P21" i="11"/>
  <c r="Q21" i="11"/>
  <c r="S21" i="11" s="1"/>
  <c r="R21" i="11"/>
  <c r="T21" i="11" s="1"/>
  <c r="P22" i="11"/>
  <c r="Q22" i="11"/>
  <c r="S22" i="11" s="1"/>
  <c r="R22" i="11"/>
  <c r="T22" i="11" s="1"/>
  <c r="P18" i="11"/>
  <c r="Q18" i="11"/>
  <c r="S18" i="11" s="1"/>
  <c r="R18" i="11"/>
  <c r="T18" i="11" s="1"/>
  <c r="P19" i="11"/>
  <c r="Q19" i="11"/>
  <c r="S19" i="11" s="1"/>
  <c r="R19" i="11"/>
  <c r="T19" i="11" s="1"/>
  <c r="P20" i="11"/>
  <c r="Q20" i="11"/>
  <c r="R20" i="11"/>
  <c r="T20" i="11" s="1"/>
  <c r="P17" i="11"/>
  <c r="Q17" i="11"/>
  <c r="S17" i="11" s="1"/>
  <c r="R17" i="11"/>
  <c r="T17" i="11" s="1"/>
  <c r="P16" i="11"/>
  <c r="Q16" i="11"/>
  <c r="S16" i="11" s="1"/>
  <c r="R16" i="11"/>
  <c r="T16" i="11" s="1"/>
  <c r="P15" i="11"/>
  <c r="Q15" i="11"/>
  <c r="S15" i="11" s="1"/>
  <c r="R15" i="11"/>
  <c r="T15" i="11" s="1"/>
  <c r="P14" i="11"/>
  <c r="W14" i="11" s="1"/>
  <c r="Q14" i="11"/>
  <c r="S14" i="11" s="1"/>
  <c r="R14" i="11"/>
  <c r="T14" i="11" s="1"/>
  <c r="Q13" i="11"/>
  <c r="S13" i="11" s="1"/>
  <c r="R13" i="11"/>
  <c r="T13" i="11" s="1"/>
  <c r="P12" i="11"/>
  <c r="Q12" i="11"/>
  <c r="S12" i="11" s="1"/>
  <c r="R12" i="11"/>
  <c r="T12" i="11" s="1"/>
  <c r="Q8" i="11"/>
  <c r="S8" i="11" s="1"/>
  <c r="R8" i="11"/>
  <c r="T8" i="11" s="1"/>
  <c r="Q9" i="11"/>
  <c r="S9" i="11" s="1"/>
  <c r="R9" i="11"/>
  <c r="T9" i="11" s="1"/>
  <c r="Q10" i="11"/>
  <c r="S10" i="11" s="1"/>
  <c r="R10" i="11"/>
  <c r="T10" i="11" s="1"/>
  <c r="Q11" i="11"/>
  <c r="S11" i="11" s="1"/>
  <c r="R11" i="11"/>
  <c r="T11" i="11" s="1"/>
  <c r="R7" i="11"/>
  <c r="T7" i="11" s="1"/>
  <c r="Q7" i="11"/>
  <c r="S7" i="11" s="1"/>
  <c r="P8" i="11"/>
  <c r="P9" i="11"/>
  <c r="P10" i="11"/>
  <c r="P11" i="11"/>
  <c r="P13" i="11"/>
  <c r="P7" i="11"/>
  <c r="W7" i="11" s="1"/>
  <c r="R88" i="11"/>
  <c r="Q88" i="11"/>
  <c r="S88" i="11" s="1"/>
  <c r="W70" i="11"/>
  <c r="W26" i="11" l="1"/>
  <c r="W77" i="11"/>
  <c r="W49" i="11"/>
  <c r="W65" i="11"/>
  <c r="W96" i="11"/>
  <c r="W34" i="11"/>
  <c r="W11" i="11"/>
  <c r="W10" i="11"/>
  <c r="W4" i="11"/>
  <c r="S96" i="11"/>
  <c r="W18" i="11"/>
  <c r="W8" i="11"/>
  <c r="W24" i="11"/>
  <c r="W15" i="11"/>
  <c r="W20" i="11"/>
  <c r="W25" i="11"/>
  <c r="W36" i="11"/>
  <c r="W3" i="11"/>
  <c r="W59" i="11"/>
  <c r="W37" i="11"/>
  <c r="W67" i="11"/>
  <c r="W80" i="11"/>
  <c r="L195" i="10"/>
  <c r="L187" i="10"/>
  <c r="L175" i="10"/>
  <c r="L166" i="10"/>
  <c r="L202" i="10"/>
  <c r="L194" i="10"/>
  <c r="L186" i="10"/>
  <c r="L174" i="10"/>
  <c r="L165" i="10"/>
  <c r="L206" i="10"/>
  <c r="L160" i="10"/>
  <c r="L201" i="10"/>
  <c r="L193" i="10"/>
  <c r="L183" i="10"/>
  <c r="L173" i="10"/>
  <c r="L164" i="10"/>
  <c r="L209" i="10"/>
  <c r="L200" i="10"/>
  <c r="L192" i="10"/>
  <c r="L182" i="10"/>
  <c r="L171" i="10"/>
  <c r="L163" i="10"/>
  <c r="L208" i="10"/>
  <c r="L199" i="10"/>
  <c r="L191" i="10"/>
  <c r="L179" i="10"/>
  <c r="L170" i="10"/>
  <c r="L162" i="10"/>
  <c r="L207" i="10"/>
  <c r="L198" i="10"/>
  <c r="L190" i="10"/>
  <c r="L178" i="10"/>
  <c r="L169" i="10"/>
  <c r="L161" i="10"/>
  <c r="L204" i="10"/>
  <c r="L197" i="10"/>
  <c r="L189" i="10"/>
  <c r="L177" i="10"/>
  <c r="L168" i="10"/>
  <c r="L205" i="10"/>
  <c r="L196" i="10"/>
  <c r="L188" i="10"/>
  <c r="L176" i="10"/>
  <c r="L167" i="10"/>
  <c r="W9" i="11"/>
  <c r="W22" i="11"/>
  <c r="W30" i="11"/>
  <c r="W83" i="11"/>
  <c r="W71" i="11"/>
  <c r="W61" i="11"/>
  <c r="W5" i="11"/>
  <c r="T96" i="11"/>
  <c r="W16" i="11"/>
  <c r="W23" i="11"/>
  <c r="W33" i="11"/>
  <c r="W78" i="11"/>
  <c r="W17" i="11"/>
  <c r="W60" i="11"/>
  <c r="W81" i="11"/>
  <c r="W13" i="11"/>
  <c r="W31" i="11"/>
  <c r="W32" i="11"/>
  <c r="W29" i="11"/>
  <c r="W58" i="11"/>
  <c r="W63" i="11"/>
  <c r="W74" i="11"/>
  <c r="W21" i="11"/>
  <c r="W12" i="11"/>
  <c r="K200" i="10"/>
  <c r="K192" i="10"/>
  <c r="K209" i="10"/>
  <c r="K207" i="10"/>
  <c r="K197" i="10"/>
  <c r="K190" i="10"/>
  <c r="K202" i="10"/>
  <c r="K195" i="10"/>
  <c r="K205" i="10"/>
  <c r="K198" i="10"/>
  <c r="K204" i="10"/>
  <c r="K196" i="10"/>
  <c r="K189" i="10"/>
  <c r="K201" i="10"/>
  <c r="K194" i="10"/>
  <c r="K208" i="10"/>
  <c r="K199" i="10"/>
  <c r="K193" i="10"/>
  <c r="K206" i="10"/>
  <c r="K191" i="10"/>
  <c r="W88" i="11"/>
  <c r="T88" i="11" s="1"/>
  <c r="W72" i="11"/>
  <c r="W62" i="11"/>
  <c r="W6" i="11"/>
  <c r="W19" i="11"/>
  <c r="W27" i="11"/>
  <c r="W35" i="11"/>
  <c r="W76" i="11"/>
  <c r="W64" i="11"/>
  <c r="W40" i="11"/>
  <c r="S63" i="11"/>
  <c r="S20" i="11"/>
  <c r="P5" i="3"/>
  <c r="P7" i="3"/>
  <c r="P10" i="3"/>
  <c r="P13" i="3"/>
  <c r="P14" i="3"/>
  <c r="P15" i="3"/>
  <c r="P16" i="3"/>
  <c r="P18" i="3"/>
  <c r="P19" i="3"/>
  <c r="P21" i="3"/>
  <c r="P22" i="3"/>
  <c r="P24" i="3"/>
  <c r="P26" i="3"/>
  <c r="P28" i="3"/>
  <c r="P31" i="3"/>
  <c r="P32" i="3"/>
  <c r="P33" i="3"/>
  <c r="P34" i="3"/>
  <c r="P39" i="3"/>
  <c r="P40" i="3"/>
  <c r="P41" i="3"/>
  <c r="P43" i="3"/>
  <c r="P44" i="3"/>
  <c r="P45" i="3"/>
  <c r="P51" i="3"/>
  <c r="P55" i="3"/>
  <c r="P57" i="3"/>
  <c r="P58" i="3"/>
  <c r="K3" i="10" l="1"/>
  <c r="K5" i="10"/>
  <c r="K6" i="10"/>
  <c r="K7"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2" i="10"/>
  <c r="K93" i="10"/>
  <c r="K94" i="10"/>
  <c r="K95" i="10"/>
  <c r="K96" i="10"/>
  <c r="K97" i="10"/>
  <c r="K98" i="10"/>
  <c r="K99" i="10"/>
  <c r="K100" i="10"/>
  <c r="K101" i="10"/>
  <c r="K102" i="10"/>
  <c r="K105" i="10"/>
  <c r="K106" i="10"/>
  <c r="K107" i="10"/>
  <c r="K108" i="10"/>
  <c r="K109" i="10"/>
  <c r="K116" i="10"/>
  <c r="K117" i="10"/>
  <c r="K118" i="10"/>
  <c r="K119" i="10"/>
  <c r="K120" i="10"/>
  <c r="K121" i="10"/>
  <c r="K122" i="10"/>
  <c r="K123" i="10"/>
  <c r="K124" i="10"/>
  <c r="K125" i="10"/>
  <c r="K126" i="10"/>
  <c r="K127" i="10"/>
  <c r="K128" i="10"/>
  <c r="K129" i="10"/>
  <c r="K130" i="10"/>
  <c r="K131" i="10"/>
  <c r="K132" i="10"/>
  <c r="K133" i="10"/>
  <c r="K134" i="10"/>
  <c r="K135" i="10"/>
  <c r="K136" i="10"/>
  <c r="K137" i="10"/>
  <c r="K138" i="10"/>
  <c r="K139" i="10"/>
  <c r="K140" i="10"/>
  <c r="K210" i="10"/>
  <c r="K211" i="10"/>
  <c r="K214" i="10"/>
  <c r="K216" i="10"/>
  <c r="K217" i="10"/>
  <c r="K218" i="10"/>
  <c r="K219" i="10"/>
  <c r="K220" i="10"/>
  <c r="K222" i="10"/>
  <c r="K223" i="10"/>
  <c r="K224" i="10"/>
  <c r="K225" i="10"/>
  <c r="K233" i="10"/>
  <c r="K234" i="10"/>
  <c r="K235" i="10"/>
  <c r="K236" i="10"/>
  <c r="K237" i="10"/>
  <c r="K238" i="10"/>
  <c r="K239" i="10"/>
  <c r="K240" i="10"/>
  <c r="K241" i="10"/>
  <c r="K242" i="10"/>
  <c r="K243" i="10"/>
  <c r="K244" i="10"/>
  <c r="K245" i="10"/>
  <c r="K246" i="10"/>
  <c r="K247" i="10"/>
  <c r="K248" i="10"/>
  <c r="K249" i="10"/>
  <c r="K250" i="10"/>
  <c r="K251" i="10"/>
  <c r="K252" i="10"/>
  <c r="K253" i="10"/>
  <c r="K254" i="10"/>
  <c r="K255" i="10"/>
  <c r="K256" i="10"/>
  <c r="K257" i="10"/>
  <c r="K258" i="10"/>
  <c r="K259" i="10"/>
  <c r="K260" i="10"/>
  <c r="K261" i="10"/>
  <c r="K262" i="10"/>
  <c r="K263" i="10"/>
  <c r="K264" i="10"/>
  <c r="K265" i="10"/>
  <c r="K266" i="10"/>
  <c r="K267" i="10"/>
  <c r="K268" i="10"/>
  <c r="K269" i="10"/>
  <c r="K270" i="10"/>
  <c r="K271" i="10"/>
  <c r="K272" i="10"/>
  <c r="K273" i="10"/>
  <c r="K274" i="10"/>
  <c r="K275" i="10"/>
  <c r="K276" i="10"/>
  <c r="K277" i="10"/>
  <c r="K278" i="10"/>
  <c r="K279" i="10"/>
  <c r="K280" i="10"/>
  <c r="K281" i="10"/>
  <c r="K282" i="10"/>
  <c r="K283" i="10"/>
  <c r="K2" i="10"/>
  <c r="A13" i="7"/>
  <c r="A12" i="7"/>
  <c r="A11" i="7"/>
  <c r="A9" i="7"/>
  <c r="A8" i="7"/>
  <c r="A7" i="7"/>
  <c r="A6" i="7"/>
  <c r="A5" i="7"/>
  <c r="A4" i="7"/>
  <c r="A3" i="7"/>
  <c r="A2" i="7"/>
  <c r="A1" i="7"/>
  <c r="G97" i="5"/>
  <c r="G96" i="5"/>
  <c r="G95" i="5"/>
  <c r="G94" i="5"/>
  <c r="G93" i="5"/>
  <c r="F91" i="5"/>
  <c r="E91" i="5"/>
  <c r="D91" i="5"/>
  <c r="C91" i="5"/>
  <c r="B91" i="5"/>
  <c r="A91" i="5"/>
  <c r="G88" i="5"/>
  <c r="G87" i="5"/>
  <c r="G86" i="5"/>
  <c r="G85" i="5"/>
  <c r="G84" i="5"/>
  <c r="F82" i="5"/>
  <c r="E82" i="5"/>
  <c r="D82" i="5"/>
  <c r="C82" i="5"/>
  <c r="B82" i="5"/>
  <c r="A82" i="5"/>
  <c r="G79" i="5"/>
  <c r="G78" i="5"/>
  <c r="G77" i="5"/>
  <c r="G76" i="5"/>
  <c r="G75" i="5"/>
  <c r="F73" i="5"/>
  <c r="E73" i="5"/>
  <c r="D73" i="5"/>
  <c r="C73" i="5"/>
  <c r="B73" i="5"/>
  <c r="A73" i="5"/>
  <c r="G70" i="5"/>
  <c r="G69" i="5"/>
  <c r="G68" i="5"/>
  <c r="G67" i="5"/>
  <c r="G66" i="5"/>
  <c r="F64" i="5"/>
  <c r="E64" i="5"/>
  <c r="D64" i="5"/>
  <c r="C64" i="5"/>
  <c r="B64" i="5"/>
  <c r="A64" i="5"/>
  <c r="G61" i="5"/>
  <c r="G60" i="5"/>
  <c r="G59" i="5"/>
  <c r="G58" i="5"/>
  <c r="G57" i="5"/>
  <c r="F55" i="5"/>
  <c r="E55" i="5"/>
  <c r="D55" i="5"/>
  <c r="C55" i="5"/>
  <c r="B55" i="5"/>
  <c r="A55" i="5"/>
  <c r="G52" i="5"/>
  <c r="G51" i="5"/>
  <c r="G50" i="5"/>
  <c r="G49" i="5"/>
  <c r="G48" i="5"/>
  <c r="F46" i="5"/>
  <c r="E46" i="5"/>
  <c r="D46" i="5"/>
  <c r="C46" i="5"/>
  <c r="B46" i="5"/>
  <c r="A46" i="5"/>
  <c r="G43" i="5"/>
  <c r="G42" i="5"/>
  <c r="G41" i="5"/>
  <c r="G40" i="5"/>
  <c r="G39" i="5"/>
  <c r="F37" i="5"/>
  <c r="E37" i="5"/>
  <c r="D37" i="5"/>
  <c r="C37" i="5"/>
  <c r="B37" i="5"/>
  <c r="A37" i="5"/>
  <c r="G34" i="5"/>
  <c r="G33" i="5"/>
  <c r="G32" i="5"/>
  <c r="G31" i="5"/>
  <c r="G30" i="5"/>
  <c r="F28" i="5"/>
  <c r="E28" i="5"/>
  <c r="D28" i="5"/>
  <c r="C28" i="5"/>
  <c r="B28" i="5"/>
  <c r="A28" i="5"/>
  <c r="G25" i="5"/>
  <c r="G24" i="5"/>
  <c r="G23" i="5"/>
  <c r="G22" i="5"/>
  <c r="G21" i="5"/>
  <c r="F19" i="5"/>
  <c r="E19" i="5"/>
  <c r="D19" i="5"/>
  <c r="C19" i="5"/>
  <c r="B19" i="5"/>
  <c r="A19" i="5"/>
  <c r="G16" i="5"/>
  <c r="G15" i="5"/>
  <c r="G14" i="5"/>
  <c r="G13" i="5"/>
  <c r="G12" i="5"/>
  <c r="F10" i="5"/>
  <c r="E10" i="5"/>
  <c r="D10" i="5"/>
  <c r="C10" i="5"/>
  <c r="B10" i="5"/>
  <c r="A10" i="5"/>
  <c r="G7" i="5"/>
  <c r="G6" i="5"/>
  <c r="G5" i="5"/>
  <c r="G4" i="5"/>
  <c r="G3" i="5"/>
  <c r="F1" i="5"/>
  <c r="E1" i="5"/>
  <c r="D1" i="5"/>
  <c r="C1" i="5"/>
  <c r="B1" i="5"/>
  <c r="A1" i="5"/>
  <c r="H12" i="4"/>
  <c r="G12" i="4"/>
  <c r="F12" i="4"/>
  <c r="E12" i="4"/>
  <c r="D12" i="4"/>
  <c r="H11" i="4"/>
  <c r="G11" i="4"/>
  <c r="F11" i="4"/>
  <c r="E11" i="4"/>
  <c r="D11" i="4"/>
  <c r="I10" i="4"/>
  <c r="H10" i="4"/>
  <c r="G10" i="4"/>
  <c r="F10" i="4"/>
  <c r="E10" i="4"/>
  <c r="D10" i="4"/>
  <c r="H9" i="4"/>
  <c r="G9" i="4"/>
  <c r="F9" i="4"/>
  <c r="E9" i="4"/>
  <c r="D9" i="4"/>
  <c r="I8" i="4"/>
  <c r="H8" i="4"/>
  <c r="G8" i="4"/>
  <c r="F8" i="4"/>
  <c r="E8" i="4"/>
  <c r="D8" i="4"/>
  <c r="H7" i="4"/>
  <c r="G7" i="4"/>
  <c r="F7" i="4"/>
  <c r="E7" i="4"/>
  <c r="D7" i="4"/>
  <c r="H6" i="4"/>
  <c r="G6" i="4"/>
  <c r="F6" i="4"/>
  <c r="E6" i="4"/>
  <c r="D6" i="4"/>
  <c r="H5" i="4"/>
  <c r="G5" i="4"/>
  <c r="F5" i="4"/>
  <c r="E5" i="4"/>
  <c r="D5" i="4"/>
  <c r="H4" i="4"/>
  <c r="G4" i="4"/>
  <c r="F4" i="4"/>
  <c r="E4" i="4"/>
  <c r="D4" i="4"/>
  <c r="H3" i="4"/>
  <c r="G3" i="4"/>
  <c r="F3" i="4"/>
  <c r="E3" i="4"/>
  <c r="D3" i="4"/>
  <c r="K187" i="10" l="1"/>
  <c r="K182" i="10"/>
  <c r="K186" i="10"/>
  <c r="K167" i="10"/>
  <c r="K166" i="10"/>
  <c r="K162" i="10"/>
  <c r="K170" i="10"/>
  <c r="K161" i="10"/>
  <c r="K171" i="10"/>
  <c r="K188" i="10"/>
  <c r="K175" i="10"/>
  <c r="K173" i="10"/>
  <c r="K165" i="10"/>
  <c r="K177" i="10"/>
  <c r="K160" i="10"/>
  <c r="K178" i="10"/>
  <c r="K174" i="10"/>
  <c r="K168" i="10"/>
  <c r="K183" i="10"/>
  <c r="K169" i="10"/>
  <c r="K164" i="10"/>
  <c r="K163" i="10"/>
  <c r="K179" i="10"/>
  <c r="H42" i="5"/>
  <c r="L31" i="5"/>
  <c r="H58" i="5"/>
  <c r="L22" i="5"/>
  <c r="L86" i="5"/>
  <c r="H32" i="5"/>
  <c r="H51" i="5"/>
  <c r="H61" i="5"/>
  <c r="K12" i="5"/>
  <c r="J52" i="5"/>
  <c r="L88" i="5"/>
  <c r="L4" i="5"/>
  <c r="L59" i="5"/>
  <c r="H5" i="5"/>
  <c r="K86" i="5"/>
  <c r="I59" i="5"/>
  <c r="J21" i="5"/>
  <c r="J7" i="5"/>
  <c r="L84" i="5"/>
  <c r="L67" i="5"/>
  <c r="L93" i="5"/>
  <c r="H86" i="5"/>
  <c r="L42" i="5"/>
  <c r="J22" i="5"/>
  <c r="K3" i="5"/>
  <c r="K77" i="5"/>
  <c r="H95" i="5"/>
  <c r="K25" i="5"/>
  <c r="K6" i="5"/>
  <c r="I7" i="5"/>
  <c r="H30" i="5"/>
  <c r="K51" i="5"/>
  <c r="L78" i="5"/>
  <c r="K76" i="5"/>
  <c r="J16" i="5"/>
  <c r="H12" i="5"/>
  <c r="I5" i="5"/>
  <c r="I57" i="5"/>
  <c r="H68" i="5"/>
  <c r="J49" i="5"/>
  <c r="H77" i="5"/>
  <c r="J70" i="5"/>
  <c r="K5" i="5"/>
  <c r="H59" i="5"/>
  <c r="I32" i="5"/>
  <c r="L6" i="5"/>
  <c r="I41" i="5"/>
  <c r="K50" i="5"/>
  <c r="L50" i="5"/>
  <c r="K7" i="5"/>
  <c r="H7" i="5"/>
  <c r="H70" i="5"/>
  <c r="H57" i="5"/>
  <c r="K95" i="5"/>
  <c r="K22" i="5"/>
  <c r="J58" i="5"/>
  <c r="I50" i="5"/>
  <c r="J59" i="5"/>
  <c r="J88" i="5"/>
  <c r="L57" i="5"/>
  <c r="L21" i="5"/>
  <c r="L61" i="5"/>
  <c r="H75" i="5"/>
  <c r="K78" i="5"/>
  <c r="H25" i="5"/>
  <c r="H60" i="5"/>
  <c r="I60" i="5"/>
  <c r="K84" i="5"/>
  <c r="L70" i="5"/>
  <c r="I15" i="5"/>
  <c r="J30" i="5"/>
  <c r="H78" i="5"/>
  <c r="H41" i="5"/>
  <c r="J24" i="5"/>
  <c r="J25" i="5"/>
  <c r="L40" i="5"/>
  <c r="H96" i="5"/>
  <c r="K30" i="5"/>
  <c r="H48" i="5"/>
  <c r="K67" i="5"/>
  <c r="H22" i="5"/>
  <c r="L5" i="5"/>
  <c r="H94" i="5"/>
  <c r="H69" i="5"/>
  <c r="I40" i="5"/>
  <c r="L7" i="5"/>
  <c r="H33" i="5"/>
  <c r="L60" i="5"/>
  <c r="I97" i="5"/>
  <c r="J97" i="5"/>
  <c r="L13" i="5"/>
  <c r="K49" i="5"/>
  <c r="I30" i="5"/>
  <c r="K60" i="5"/>
  <c r="I48" i="5"/>
  <c r="J23" i="5"/>
  <c r="K85" i="5"/>
  <c r="H40" i="5"/>
  <c r="I12" i="5"/>
  <c r="L48" i="5"/>
  <c r="J42" i="5"/>
  <c r="J66" i="5"/>
  <c r="L32" i="5"/>
  <c r="J75" i="5"/>
  <c r="I75" i="5"/>
  <c r="J4" i="5"/>
  <c r="I6" i="5"/>
  <c r="H34" i="5"/>
  <c r="I88" i="5"/>
  <c r="J31" i="5"/>
  <c r="L68" i="5"/>
  <c r="H43" i="5"/>
  <c r="K93" i="5"/>
  <c r="J61" i="5"/>
  <c r="J68" i="5"/>
  <c r="K21" i="5"/>
  <c r="K14" i="5"/>
  <c r="K15" i="5"/>
  <c r="I21" i="5"/>
  <c r="I61" i="5"/>
  <c r="H50" i="5"/>
  <c r="L79" i="5"/>
  <c r="L12" i="5"/>
  <c r="J48" i="5"/>
  <c r="K69" i="5"/>
  <c r="L33" i="5"/>
  <c r="I42" i="5"/>
  <c r="J33" i="5"/>
  <c r="H84" i="5"/>
  <c r="I78" i="5"/>
  <c r="K42" i="5"/>
  <c r="J84" i="5"/>
  <c r="I51" i="5"/>
  <c r="I52" i="5"/>
  <c r="J78" i="5"/>
  <c r="I16" i="5"/>
  <c r="L41" i="5"/>
  <c r="H49" i="5"/>
  <c r="J32" i="5"/>
  <c r="K70" i="5"/>
  <c r="L34" i="5"/>
  <c r="K31" i="5"/>
  <c r="L76" i="5"/>
  <c r="K23" i="5"/>
  <c r="I94" i="5"/>
  <c r="J51" i="5"/>
  <c r="H16" i="5"/>
  <c r="L23" i="5"/>
  <c r="I79" i="5"/>
  <c r="H88" i="5"/>
  <c r="I31" i="5"/>
  <c r="J85" i="5"/>
  <c r="K58" i="5"/>
  <c r="H76" i="5"/>
  <c r="I39" i="5"/>
  <c r="H21" i="5"/>
  <c r="H85" i="5"/>
  <c r="L96" i="5"/>
  <c r="I86" i="5"/>
  <c r="H39" i="5"/>
  <c r="L16" i="5"/>
  <c r="L94" i="5"/>
  <c r="H93" i="5"/>
  <c r="K68" i="5"/>
  <c r="K79" i="5"/>
  <c r="H66" i="5"/>
  <c r="L24" i="5"/>
  <c r="H67" i="5"/>
  <c r="K33" i="5"/>
  <c r="I95" i="5"/>
  <c r="H79" i="5"/>
  <c r="K41" i="5"/>
  <c r="J87" i="5"/>
  <c r="J95" i="5"/>
  <c r="H4" i="5"/>
  <c r="K43" i="5"/>
  <c r="I58" i="5"/>
  <c r="J67" i="5"/>
  <c r="K75" i="5"/>
  <c r="L58" i="5"/>
  <c r="I93" i="5"/>
  <c r="L25" i="5"/>
  <c r="K4" i="5"/>
  <c r="L85" i="5"/>
  <c r="K16" i="5"/>
  <c r="K39" i="5"/>
  <c r="J43" i="5"/>
  <c r="J86" i="5"/>
  <c r="K24" i="5"/>
  <c r="I84" i="5"/>
  <c r="K96" i="5"/>
  <c r="I68" i="5"/>
  <c r="L75" i="5"/>
  <c r="J15" i="5"/>
  <c r="J12" i="5"/>
  <c r="K66" i="5"/>
  <c r="I25" i="5"/>
  <c r="J76" i="5"/>
  <c r="I14" i="5"/>
  <c r="I33" i="5"/>
  <c r="I85" i="5"/>
  <c r="K48" i="5"/>
  <c r="I69" i="5"/>
  <c r="K13" i="5"/>
  <c r="I22" i="5"/>
  <c r="I70" i="5"/>
  <c r="H13" i="5"/>
  <c r="H15" i="5"/>
  <c r="J60" i="5"/>
  <c r="I77" i="5"/>
  <c r="L87" i="5"/>
  <c r="J6" i="5"/>
  <c r="L43" i="5"/>
  <c r="L52" i="5"/>
  <c r="L66" i="5"/>
  <c r="K52" i="5"/>
  <c r="I24" i="5"/>
  <c r="J39" i="5"/>
  <c r="K94" i="5"/>
  <c r="J3" i="5"/>
  <c r="I76" i="5"/>
  <c r="H23" i="5"/>
  <c r="J40" i="5"/>
  <c r="H24" i="5"/>
  <c r="K87" i="5"/>
  <c r="K57" i="5"/>
  <c r="J77" i="5"/>
  <c r="H14" i="5"/>
  <c r="L95" i="5"/>
  <c r="L14" i="5"/>
  <c r="J41" i="5"/>
  <c r="I67" i="5"/>
  <c r="L30" i="5"/>
  <c r="J57" i="5"/>
  <c r="K40" i="5"/>
  <c r="H87" i="5"/>
  <c r="J93" i="5"/>
  <c r="L97" i="5"/>
  <c r="J50" i="5"/>
  <c r="K61" i="5"/>
  <c r="J34" i="5"/>
  <c r="I87" i="5"/>
  <c r="L39" i="5"/>
  <c r="K34" i="5"/>
  <c r="L15" i="5"/>
  <c r="I3" i="5"/>
  <c r="L69" i="5"/>
  <c r="J13" i="5"/>
  <c r="I49" i="5"/>
  <c r="K97" i="5"/>
  <c r="J79" i="5"/>
  <c r="J96" i="5"/>
  <c r="I66" i="5"/>
  <c r="K59" i="5"/>
  <c r="L51" i="5"/>
  <c r="L3" i="5"/>
  <c r="I96" i="5"/>
  <c r="I43" i="5"/>
  <c r="H97" i="5"/>
  <c r="J5" i="5"/>
  <c r="J14" i="5"/>
  <c r="I13" i="5"/>
  <c r="I34" i="5"/>
  <c r="H31" i="5"/>
  <c r="I23" i="5"/>
  <c r="L77" i="5"/>
  <c r="H3" i="5"/>
  <c r="K88" i="5"/>
  <c r="H52" i="5"/>
  <c r="K32" i="5"/>
  <c r="J94" i="5"/>
  <c r="H6" i="5"/>
  <c r="J69" i="5"/>
  <c r="L49" i="5"/>
  <c r="I4" i="5"/>
  <c r="O22" i="5" l="1"/>
  <c r="O42" i="5"/>
  <c r="O85" i="5"/>
  <c r="Q95" i="5"/>
  <c r="N85" i="5"/>
  <c r="P5" i="5"/>
  <c r="P41" i="5"/>
  <c r="O59" i="5"/>
  <c r="P85" i="5"/>
  <c r="R60" i="5"/>
  <c r="P21" i="5"/>
  <c r="Q48" i="5"/>
  <c r="R78" i="5"/>
  <c r="R3" i="5"/>
  <c r="Q68" i="5"/>
  <c r="N67" i="5"/>
  <c r="N25" i="5"/>
  <c r="N57" i="5"/>
  <c r="Q76" i="5"/>
  <c r="N86" i="5"/>
  <c r="P6" i="5"/>
  <c r="P97" i="5"/>
  <c r="Q6" i="5"/>
  <c r="N43" i="5"/>
  <c r="P30" i="5"/>
  <c r="O86" i="5"/>
  <c r="P78" i="5"/>
  <c r="P79" i="5"/>
  <c r="P57" i="5"/>
  <c r="Q15" i="5"/>
  <c r="P23" i="5"/>
  <c r="N77" i="5"/>
  <c r="Q40" i="5"/>
  <c r="R23" i="5"/>
  <c r="Q12" i="5"/>
  <c r="Q24" i="5"/>
  <c r="P33" i="5"/>
  <c r="Q3" i="5"/>
  <c r="R95" i="5"/>
  <c r="R42" i="5"/>
  <c r="P4" i="5"/>
  <c r="O39" i="5"/>
  <c r="Q93" i="5"/>
  <c r="N58" i="5"/>
  <c r="Q5" i="5"/>
  <c r="Q61" i="5"/>
  <c r="P75" i="5"/>
  <c r="Q70" i="5"/>
  <c r="Q50" i="5"/>
  <c r="P86" i="5"/>
  <c r="Q69" i="5"/>
  <c r="R87" i="5"/>
  <c r="Q79" i="5"/>
  <c r="O15" i="5"/>
  <c r="N30" i="5"/>
  <c r="P84" i="5"/>
  <c r="O49" i="5"/>
  <c r="N7" i="5"/>
  <c r="N95" i="5"/>
  <c r="O84" i="5"/>
  <c r="N93" i="5"/>
  <c r="N87" i="5"/>
  <c r="R48" i="5"/>
  <c r="R69" i="5"/>
  <c r="N23" i="5"/>
  <c r="N66" i="5"/>
  <c r="O24" i="5"/>
  <c r="R84" i="5"/>
  <c r="Q60" i="5"/>
  <c r="N76" i="5"/>
  <c r="R94" i="5"/>
  <c r="O41" i="5"/>
  <c r="P70" i="5"/>
  <c r="N96" i="5"/>
  <c r="O75" i="5"/>
  <c r="Q41" i="5"/>
  <c r="O60" i="5"/>
  <c r="Q30" i="5"/>
  <c r="P40" i="5"/>
  <c r="N6" i="5"/>
  <c r="P77" i="5"/>
  <c r="N97" i="5"/>
  <c r="Q52" i="5"/>
  <c r="N41" i="5"/>
  <c r="Q22" i="5"/>
  <c r="O3" i="5"/>
  <c r="P34" i="5"/>
  <c r="Q16" i="5"/>
  <c r="P3" i="5"/>
  <c r="O31" i="5"/>
  <c r="R21" i="5"/>
  <c r="R86" i="5"/>
  <c r="N75" i="5"/>
  <c r="N33" i="5"/>
  <c r="N32" i="5"/>
  <c r="R58" i="5"/>
  <c r="Q87" i="5"/>
  <c r="Q75" i="5"/>
  <c r="O96" i="5"/>
  <c r="Q7" i="5"/>
  <c r="Q31" i="5"/>
  <c r="P96" i="5"/>
  <c r="Q58" i="5"/>
  <c r="N42" i="5"/>
  <c r="N60" i="5"/>
  <c r="O97" i="5"/>
  <c r="R76" i="5"/>
  <c r="R93" i="5"/>
  <c r="O52" i="5"/>
  <c r="Q39" i="5"/>
  <c r="R43" i="5"/>
  <c r="O57" i="5"/>
  <c r="R61" i="5"/>
  <c r="O61" i="5"/>
  <c r="N48" i="5"/>
  <c r="N49" i="5"/>
  <c r="O87" i="5"/>
  <c r="O76" i="5"/>
  <c r="P51" i="5"/>
  <c r="N16" i="5"/>
  <c r="O79" i="5"/>
  <c r="O68" i="5"/>
  <c r="P61" i="5"/>
  <c r="O58" i="5"/>
  <c r="O4" i="5"/>
  <c r="P52" i="5"/>
  <c r="P12" i="5"/>
  <c r="O51" i="5"/>
  <c r="N78" i="5"/>
  <c r="R41" i="5"/>
  <c r="Q14" i="5"/>
  <c r="Q66" i="5"/>
  <c r="Q25" i="5"/>
  <c r="R31" i="5"/>
  <c r="P94" i="5"/>
  <c r="R14" i="5"/>
  <c r="Q67" i="5"/>
  <c r="R70" i="5"/>
  <c r="N68" i="5"/>
  <c r="R32" i="5"/>
  <c r="N34" i="5"/>
  <c r="N94" i="5"/>
  <c r="R22" i="5"/>
  <c r="Q88" i="5"/>
  <c r="Q23" i="5"/>
  <c r="O50" i="5"/>
  <c r="R13" i="5"/>
  <c r="R24" i="5"/>
  <c r="R49" i="5"/>
  <c r="O32" i="5"/>
  <c r="N59" i="5"/>
  <c r="P76" i="5"/>
  <c r="R15" i="5"/>
  <c r="P39" i="5"/>
  <c r="P24" i="5"/>
  <c r="N52" i="5"/>
  <c r="P68" i="5"/>
  <c r="N70" i="5"/>
  <c r="R66" i="5"/>
  <c r="O95" i="5"/>
  <c r="P25" i="5"/>
  <c r="R4" i="5"/>
  <c r="P59" i="5"/>
  <c r="Q51" i="5"/>
  <c r="Q33" i="5"/>
  <c r="N50" i="5"/>
  <c r="R79" i="5"/>
  <c r="R40" i="5"/>
  <c r="N13" i="5"/>
  <c r="R68" i="5"/>
  <c r="N4" i="5"/>
  <c r="N22" i="5"/>
  <c r="O77" i="5"/>
  <c r="Q21" i="5"/>
  <c r="O69" i="5"/>
  <c r="R85" i="5"/>
  <c r="R39" i="5"/>
  <c r="P16" i="5"/>
  <c r="N61" i="5"/>
  <c r="Q42" i="5"/>
  <c r="P48" i="5"/>
  <c r="O21" i="5"/>
  <c r="O5" i="5"/>
  <c r="N88" i="5"/>
  <c r="R96" i="5"/>
  <c r="N3" i="5"/>
  <c r="N15" i="5"/>
  <c r="O67" i="5"/>
  <c r="O13" i="5"/>
  <c r="P69" i="5"/>
  <c r="Q94" i="5"/>
  <c r="O66" i="5"/>
  <c r="O33" i="5"/>
  <c r="P43" i="5"/>
  <c r="O78" i="5"/>
  <c r="Q59" i="5"/>
  <c r="O25" i="5"/>
  <c r="Q43" i="5"/>
  <c r="P49" i="5"/>
  <c r="P67" i="5"/>
  <c r="R34" i="5"/>
  <c r="O94" i="5"/>
  <c r="P22" i="5"/>
  <c r="P88" i="5"/>
  <c r="R5" i="5"/>
  <c r="N79" i="5"/>
  <c r="Q49" i="5"/>
  <c r="R67" i="5"/>
  <c r="O12" i="5"/>
  <c r="Q85" i="5"/>
  <c r="P50" i="5"/>
  <c r="N39" i="5"/>
  <c r="R12" i="5"/>
  <c r="O23" i="5"/>
  <c r="R25" i="5"/>
  <c r="Q84" i="5"/>
  <c r="P13" i="5"/>
  <c r="R59" i="5"/>
  <c r="O88" i="5"/>
  <c r="R33" i="5"/>
  <c r="O93" i="5"/>
  <c r="O48" i="5"/>
  <c r="O30" i="5"/>
  <c r="N5" i="5"/>
  <c r="Q86" i="5"/>
  <c r="R77" i="5"/>
  <c r="P58" i="5"/>
  <c r="Q4" i="5"/>
  <c r="N12" i="5"/>
  <c r="O7" i="5"/>
  <c r="N51" i="5"/>
  <c r="P42" i="5"/>
  <c r="Q13" i="5"/>
  <c r="P15" i="5"/>
  <c r="R51" i="5"/>
  <c r="O16" i="5"/>
  <c r="R75" i="5"/>
  <c r="N84" i="5"/>
  <c r="P14" i="5"/>
  <c r="R6" i="5"/>
  <c r="Q97" i="5"/>
  <c r="R97" i="5"/>
  <c r="R16" i="5"/>
  <c r="P87" i="5"/>
  <c r="P7" i="5"/>
  <c r="O6" i="5"/>
  <c r="O40" i="5"/>
  <c r="R7" i="5"/>
  <c r="R88" i="5"/>
  <c r="O34" i="5"/>
  <c r="Q96" i="5"/>
  <c r="N21" i="5"/>
  <c r="P95" i="5"/>
  <c r="R57" i="5"/>
  <c r="Q32" i="5"/>
  <c r="O43" i="5"/>
  <c r="N24" i="5"/>
  <c r="P31" i="5"/>
  <c r="Q57" i="5"/>
  <c r="Q34" i="5"/>
  <c r="O70" i="5"/>
  <c r="N69" i="5"/>
  <c r="P60" i="5"/>
  <c r="O14" i="5"/>
  <c r="R52" i="5"/>
  <c r="R30" i="5"/>
  <c r="Q77" i="5"/>
  <c r="Q78" i="5"/>
  <c r="P93" i="5"/>
  <c r="P32" i="5"/>
  <c r="N40" i="5"/>
  <c r="N14" i="5"/>
  <c r="P66" i="5"/>
  <c r="N31" i="5"/>
  <c r="R50" i="5"/>
  <c r="K176"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xbany</author>
  </authors>
  <commentList>
    <comment ref="AD1" authorId="0" shapeId="0" xr:uid="{C8331EE6-949A-47F9-8693-C78ABCC13172}">
      <text>
        <r>
          <rPr>
            <b/>
            <sz val="9"/>
            <color indexed="81"/>
            <rFont val="Tahoma"/>
            <family val="2"/>
          </rPr>
          <t>xbany:</t>
        </r>
        <r>
          <rPr>
            <sz val="9"/>
            <color indexed="81"/>
            <rFont val="Tahoma"/>
            <family val="2"/>
          </rPr>
          <t xml:space="preserve">
parent ability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C1" authorId="0" shapeId="0" xr:uid="{00000000-0006-0000-0100-000001000000}">
      <text>
        <r>
          <rPr>
            <b/>
            <sz val="9"/>
            <color indexed="81"/>
            <rFont val="Tahoma"/>
            <family val="2"/>
          </rPr>
          <t>NEF:</t>
        </r>
        <r>
          <rPr>
            <sz val="9"/>
            <color indexed="81"/>
            <rFont val="Tahoma"/>
            <family val="2"/>
          </rPr>
          <t xml:space="preserve">
ATTR: Main Attribute</t>
        </r>
      </text>
    </comment>
    <comment ref="D1" authorId="0" shapeId="0" xr:uid="{00000000-0006-0000-0100-000002000000}">
      <text>
        <r>
          <rPr>
            <b/>
            <sz val="9"/>
            <color indexed="81"/>
            <rFont val="Tahoma"/>
            <family val="2"/>
          </rPr>
          <t>NEF:</t>
        </r>
        <r>
          <rPr>
            <sz val="9"/>
            <color indexed="81"/>
            <rFont val="Tahoma"/>
            <family val="2"/>
          </rPr>
          <t xml:space="preserve">
APL: Attack Power Low</t>
        </r>
      </text>
    </comment>
    <comment ref="F1" authorId="0" shapeId="0" xr:uid="{00000000-0006-0000-0100-000003000000}">
      <text>
        <r>
          <rPr>
            <b/>
            <sz val="9"/>
            <color indexed="81"/>
            <rFont val="Tahoma"/>
            <family val="2"/>
          </rPr>
          <t>Nef:</t>
        </r>
        <r>
          <rPr>
            <sz val="9"/>
            <color indexed="81"/>
            <rFont val="Tahoma"/>
            <family val="2"/>
          </rPr>
          <t xml:space="preserve">
APH: Attack Power High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B1" authorId="0" shapeId="0" xr:uid="{00000000-0006-0000-0300-000001000000}">
      <text>
        <r>
          <rPr>
            <b/>
            <sz val="9"/>
            <color indexed="81"/>
            <rFont val="Tahoma"/>
            <family val="2"/>
          </rPr>
          <t>Administrator:</t>
        </r>
        <r>
          <rPr>
            <sz val="9"/>
            <color indexed="81"/>
            <rFont val="Tahoma"/>
            <family val="2"/>
          </rPr>
          <t xml:space="preserve">
Attribute type</t>
        </r>
      </text>
    </comment>
    <comment ref="C1" authorId="0" shapeId="0" xr:uid="{00000000-0006-0000-0300-000002000000}">
      <text>
        <r>
          <rPr>
            <b/>
            <sz val="9"/>
            <color indexed="81"/>
            <rFont val="Tahoma"/>
            <family val="2"/>
          </rPr>
          <t>Administrator:</t>
        </r>
        <r>
          <rPr>
            <sz val="9"/>
            <color indexed="81"/>
            <rFont val="Tahoma"/>
            <family val="2"/>
          </rPr>
          <t xml:space="preserve">
target max hp</t>
        </r>
      </text>
    </comment>
    <comment ref="D1" authorId="0" shapeId="0" xr:uid="{00000000-0006-0000-0300-000003000000}">
      <text>
        <r>
          <rPr>
            <b/>
            <sz val="9"/>
            <color indexed="81"/>
            <rFont val="Tahoma"/>
            <family val="2"/>
          </rPr>
          <t>Administrator:</t>
        </r>
        <r>
          <rPr>
            <sz val="9"/>
            <color indexed="81"/>
            <rFont val="Tahoma"/>
            <family val="2"/>
          </rPr>
          <t xml:space="preserve">
default strength</t>
        </r>
      </text>
    </comment>
    <comment ref="E1" authorId="0" shapeId="0" xr:uid="{00000000-0006-0000-0300-000004000000}">
      <text>
        <r>
          <rPr>
            <b/>
            <sz val="9"/>
            <color indexed="81"/>
            <rFont val="Tahoma"/>
            <family val="2"/>
          </rPr>
          <t>Administrator:</t>
        </r>
        <r>
          <rPr>
            <sz val="9"/>
            <color indexed="81"/>
            <rFont val="Tahoma"/>
            <family val="2"/>
          </rPr>
          <t xml:space="preserve">
default agility</t>
        </r>
      </text>
    </comment>
    <comment ref="F1" authorId="0" shapeId="0" xr:uid="{00000000-0006-0000-0300-000005000000}">
      <text>
        <r>
          <rPr>
            <b/>
            <sz val="9"/>
            <color indexed="81"/>
            <rFont val="Tahoma"/>
            <family val="2"/>
          </rPr>
          <t>Administrator:</t>
        </r>
        <r>
          <rPr>
            <sz val="9"/>
            <color indexed="81"/>
            <rFont val="Tahoma"/>
            <family val="2"/>
          </rPr>
          <t xml:space="preserve">
default intelligence</t>
        </r>
      </text>
    </comment>
    <comment ref="G1" authorId="0" shapeId="0" xr:uid="{00000000-0006-0000-0300-000006000000}">
      <text>
        <r>
          <rPr>
            <b/>
            <sz val="9"/>
            <color indexed="81"/>
            <rFont val="Tahoma"/>
            <family val="2"/>
          </rPr>
          <t>Administrator:</t>
        </r>
        <r>
          <rPr>
            <sz val="9"/>
            <color indexed="81"/>
            <rFont val="Tahoma"/>
            <family val="2"/>
          </rPr>
          <t xml:space="preserve">
target attack power low</t>
        </r>
      </text>
    </comment>
    <comment ref="H1" authorId="0" shapeId="0" xr:uid="{00000000-0006-0000-0300-000007000000}">
      <text>
        <r>
          <rPr>
            <b/>
            <sz val="9"/>
            <color indexed="81"/>
            <rFont val="Tahoma"/>
            <family val="2"/>
          </rPr>
          <t>Administrator:</t>
        </r>
        <r>
          <rPr>
            <sz val="9"/>
            <color indexed="81"/>
            <rFont val="Tahoma"/>
            <family val="2"/>
          </rPr>
          <t xml:space="preserve">
target attack power high</t>
        </r>
      </text>
    </comment>
    <comment ref="S1" authorId="0" shapeId="0" xr:uid="{00000000-0006-0000-0300-000008000000}">
      <text>
        <r>
          <rPr>
            <b/>
            <sz val="9"/>
            <color indexed="81"/>
            <rFont val="Tahoma"/>
            <family val="2"/>
          </rPr>
          <t>Administrator:</t>
        </r>
        <r>
          <rPr>
            <sz val="9"/>
            <color indexed="81"/>
            <rFont val="Tahoma"/>
            <family val="2"/>
          </rPr>
          <t xml:space="preserve">
base attack (editor)</t>
        </r>
      </text>
    </comment>
    <comment ref="T1" authorId="0" shapeId="0" xr:uid="{00000000-0006-0000-0300-000009000000}">
      <text>
        <r>
          <rPr>
            <b/>
            <sz val="9"/>
            <color indexed="81"/>
            <rFont val="Tahoma"/>
            <family val="2"/>
          </rPr>
          <t>Administrator:</t>
        </r>
        <r>
          <rPr>
            <sz val="9"/>
            <color indexed="81"/>
            <rFont val="Tahoma"/>
            <family val="2"/>
          </rPr>
          <t xml:space="preserve">
die faces (editor)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8" authorId="0" shapeId="0" xr:uid="{00000000-0006-0000-0900-000001000000}">
      <text>
        <r>
          <rPr>
            <sz val="10"/>
            <color rgb="FF000000"/>
            <rFont val="Arial"/>
            <family val="2"/>
          </rPr>
          <t>fiosracht:
待定</t>
        </r>
      </text>
    </comment>
  </commentList>
</comments>
</file>

<file path=xl/sharedStrings.xml><?xml version="1.0" encoding="utf-8"?>
<sst xmlns="http://schemas.openxmlformats.org/spreadsheetml/2006/main" count="4995" uniqueCount="2678">
  <si>
    <t>CD</t>
  </si>
  <si>
    <t>血精灵防御者</t>
  </si>
  <si>
    <t>盾牌格档</t>
  </si>
  <si>
    <t>提升招架几率45%，提升招架免伤100%。</t>
  </si>
  <si>
    <t>提升招架几率60%，提升招架免伤150%。</t>
  </si>
  <si>
    <t>提升招架几率75%，提升招架免伤200%。</t>
  </si>
  <si>
    <t>技能</t>
  </si>
  <si>
    <t>Ability</t>
  </si>
  <si>
    <t>阳炎风暴</t>
  </si>
  <si>
    <t>造成50点法术伤害。</t>
  </si>
  <si>
    <t>造成100点法术伤害。</t>
  </si>
  <si>
    <t>造成150点法术伤害。</t>
  </si>
  <si>
    <t>Power</t>
  </si>
  <si>
    <t>秘法震击</t>
  </si>
  <si>
    <t>纷争</t>
  </si>
  <si>
    <t>辛多雷之盾</t>
  </si>
  <si>
    <t>伤害降低35%。</t>
  </si>
  <si>
    <t>伤害降低50%。</t>
  </si>
  <si>
    <t>利爪德鲁依</t>
  </si>
  <si>
    <t>割伤</t>
  </si>
  <si>
    <t>野蛮咆哮</t>
  </si>
  <si>
    <t>降低5%的攻击强度，目标受到割伤的伤害提高8%。</t>
  </si>
  <si>
    <t>降低10%的攻击强度，目标受到割伤的伤害提高16%。</t>
  </si>
  <si>
    <t>降低15%的攻击强度，目标受到割伤的伤害提高24%。</t>
  </si>
  <si>
    <t>丛林治愈</t>
  </si>
  <si>
    <t>召唤丛林之魂，消耗最多50%的法力值来治疗自己。</t>
  </si>
  <si>
    <t>自然反射</t>
  </si>
  <si>
    <t>定位</t>
  </si>
  <si>
    <t>生存本能</t>
  </si>
  <si>
    <t>职业</t>
  </si>
  <si>
    <t>特色</t>
  </si>
  <si>
    <t>技能1</t>
  </si>
  <si>
    <t>技能2</t>
  </si>
  <si>
    <t>技能3</t>
  </si>
  <si>
    <t>技能4</t>
  </si>
  <si>
    <t>技能5</t>
  </si>
  <si>
    <t>特殊技能</t>
  </si>
  <si>
    <t>丛林守护者</t>
  </si>
  <si>
    <t>生命绽放</t>
  </si>
  <si>
    <t>回春术</t>
  </si>
  <si>
    <t>造成80点治疗，对生命值剩余20%的目标提供最大额外的极效治疗几率。</t>
  </si>
  <si>
    <t>造成140点治疗，对生命值剩余40%的目标提供最大额外的极效治疗几率。</t>
  </si>
  <si>
    <t>愈合</t>
  </si>
  <si>
    <t>迅捷治愈</t>
  </si>
  <si>
    <t>立即吞噬目标身上的一个愈合或者回春术效果，对其造成被吞噬的持续治疗总和的治疗效果。会优先选择愈合。</t>
  </si>
  <si>
    <t>吞噬一个愈合或者回春术效果。</t>
  </si>
  <si>
    <t>宁静</t>
  </si>
  <si>
    <t>每秒治疗200点生命值。</t>
  </si>
  <si>
    <t>每秒治疗300点生命值。</t>
  </si>
  <si>
    <t>SIDSHIELDBLOCK</t>
  </si>
  <si>
    <t>每秒治疗400点生命值。</t>
  </si>
  <si>
    <t>SIDSUNFIRESTORM</t>
  </si>
  <si>
    <t>SIDARCANESHOCK</t>
  </si>
  <si>
    <t>SIDDISCORD</t>
  </si>
  <si>
    <t>SIDSHIELDOFSINDOREI</t>
  </si>
  <si>
    <t>圣骑士</t>
  </si>
  <si>
    <t>Name</t>
  </si>
  <si>
    <t>定义冷却时间:高频:1.5~2.5;短CD:3~7;小招:8~20;大招:20+</t>
  </si>
  <si>
    <t>距离概念:WOW-1y=WAR3-20y;例如治疗法术40*20=800;屏幕从左到右1800,从上到下1200</t>
  </si>
  <si>
    <t>静电之握</t>
  </si>
  <si>
    <t>grip of static electricity</t>
  </si>
  <si>
    <t>map</t>
  </si>
  <si>
    <t>DD=Distance/2</t>
  </si>
  <si>
    <t>HEALINGWAVE</t>
  </si>
  <si>
    <t>脉冲爆弹</t>
  </si>
  <si>
    <t>pulse bomb</t>
  </si>
  <si>
    <t>CHARM</t>
  </si>
  <si>
    <t>激光射线</t>
  </si>
  <si>
    <t>laser beam</t>
  </si>
  <si>
    <t>HEAL</t>
  </si>
  <si>
    <t>2,40%hp</t>
  </si>
  <si>
    <t>坦克形态</t>
  </si>
  <si>
    <t>tank form</t>
  </si>
  <si>
    <t>闪电护盾</t>
  </si>
  <si>
    <t>lightning shield</t>
  </si>
  <si>
    <t>LIGHTNINGSHIELD</t>
  </si>
  <si>
    <t>口袋工厂</t>
  </si>
  <si>
    <t>事件</t>
  </si>
  <si>
    <t>pocket factory</t>
  </si>
  <si>
    <t>评估(Soma)</t>
  </si>
  <si>
    <t>闪耀之光</t>
  </si>
  <si>
    <t>造成100点治疗，有10%额外的极效治疗几率。</t>
  </si>
  <si>
    <t>造成175点治疗，有20%额外的极效治疗几率。</t>
  </si>
  <si>
    <t>附属技能</t>
  </si>
  <si>
    <t>坦克</t>
  </si>
  <si>
    <t>造成250点治疗，有30%额外的极效治疗几率。</t>
  </si>
  <si>
    <t>圣光术</t>
  </si>
  <si>
    <t>朗诵祷文以召唤一道强力的圣光来有效地治疗一个友军目标，并且使受到治疗的目标有更高的概率受到圣骑士的极效治疗。</t>
  </si>
  <si>
    <t>治疗目标200点生命值，使目标有5%额外的概率受到圣骑士的极效治疗。</t>
  </si>
  <si>
    <t>治疗目标400点生命值，使目标有10%额外的概率受到圣骑士的极效治疗。</t>
  </si>
  <si>
    <t>治疗目标600点生命值，使目标有15%额外的概率受到圣骑士的极效治疗。同时，圣光术治疗效果的溢出部分将会转化成护盾，为目标吸收伤害，最多持续4秒。</t>
  </si>
  <si>
    <t>神圣震击</t>
  </si>
  <si>
    <t>使用神圣能量冲击目标，对其造成缺失生命值75%的治疗效果。并且会暂时提升目标的攻击速度和法术急速。</t>
  </si>
  <si>
    <t>提升10%的攻击速度和法术急速。</t>
  </si>
  <si>
    <t>提升20%的攻击速度和法术急速。</t>
  </si>
  <si>
    <t>提升30%的攻击速度和法术急速。如果神圣震击造成极效治疗，那么会立即会目标施加圣光印记的效果，取决于你的圣光印记等级，但是无法抵挡致死伤害。</t>
  </si>
  <si>
    <t>神恩</t>
  </si>
  <si>
    <t>Naga Siren</t>
  </si>
  <si>
    <t>圣光印记</t>
  </si>
  <si>
    <t>使目标获得圣光印记的效果，你对任何其他目标造成的治疗效果同时会治疗圣光印记影响的目标。并且可以为目标抵消一次导致死亡的伤害，抵消伤害以后圣光印记的效果会被移除。</t>
  </si>
  <si>
    <t>圣光印记的目标会获得所造成治疗50%的效果。</t>
  </si>
  <si>
    <t>圣光印记的目标会获得所造成治疗65%的效果。</t>
  </si>
  <si>
    <t>圣光印记的目标会获得所造成治疗80%的效果。</t>
  </si>
  <si>
    <t>评估(Nef)</t>
  </si>
  <si>
    <t>牧师</t>
  </si>
  <si>
    <t>已完成</t>
  </si>
  <si>
    <t>医疗术</t>
  </si>
  <si>
    <t>每3秒治疗150点生命值，受到的治疗效果提升4%。</t>
  </si>
  <si>
    <t>每3秒治疗200点生命值，受到的治疗效果提升8%。</t>
  </si>
  <si>
    <t>每3秒治疗250点生命值，受到的治疗效果提升12%。</t>
  </si>
  <si>
    <t>治疗祷言</t>
  </si>
  <si>
    <t>牧师集中精神朗诵一段治疗祷言，显著地治疗目标区域内所有友军，目标区域内的单位将会分担这个治疗效果。</t>
  </si>
  <si>
    <t>总共造成250点治疗，单个目标受到的治疗效果不会超过100点。</t>
  </si>
  <si>
    <t>总共造成375点治疗，单个目标受到的治疗效果不会超过150点。</t>
  </si>
  <si>
    <t>总共造成500点治疗，单个目标受到的治疗效果不会超过200点。</t>
  </si>
  <si>
    <t>护盾术</t>
  </si>
  <si>
    <t>施展一个护盾来保护目标友军，为其吸收伤害，同一个目标在10秒无法受到第二次护盾术的保护。</t>
  </si>
  <si>
    <t>吸收750点伤害。</t>
  </si>
  <si>
    <t>吸收1500点伤害。同时，有35%的几率立即对目标造成2次医疗术的效果，取决于你的医疗术的等级。</t>
  </si>
  <si>
    <t>吸收2250点伤害。同时，有35%的几率立即对目标造成4次医疗术的效果，取决于你的医疗术的等级。</t>
  </si>
  <si>
    <t>愈合祷言</t>
  </si>
  <si>
    <t>SUMMONFACTORY</t>
  </si>
  <si>
    <t>驱魔</t>
  </si>
  <si>
    <t>火箭群</t>
  </si>
  <si>
    <t>cluster rockets</t>
  </si>
  <si>
    <t>CLUSTERROCKETS</t>
  </si>
  <si>
    <t>黑暗猎手</t>
  </si>
  <si>
    <t>免费大地震击可用</t>
  </si>
  <si>
    <t>我没有施法</t>
  </si>
  <si>
    <t>有敌人在施法</t>
  </si>
  <si>
    <t>有敌人有BUFF</t>
  </si>
  <si>
    <t>有友军有DEBUFF</t>
  </si>
  <si>
    <t>升腾CD</t>
  </si>
  <si>
    <t>团队法力百分比小于BOSS血量百分比-10</t>
  </si>
  <si>
    <t>打断当前施法，大地震击</t>
  </si>
  <si>
    <t>大地震击</t>
  </si>
  <si>
    <t>净化术</t>
  </si>
  <si>
    <t>升腾</t>
  </si>
  <si>
    <t>回蓝图腾</t>
  </si>
  <si>
    <t>黑箭</t>
  </si>
  <si>
    <t>立即射出一枝黑箭，对目标造成伤害。</t>
  </si>
  <si>
    <t>专注</t>
  </si>
  <si>
    <t>冰冻陷阱</t>
  </si>
  <si>
    <t>AOE范围内有疾病存在</t>
  </si>
  <si>
    <t>$%#^$#@#</t>
  </si>
  <si>
    <t>传染</t>
  </si>
  <si>
    <t>死亡契约</t>
  </si>
  <si>
    <t>食尸鬼仆从</t>
  </si>
  <si>
    <t>叉状闪电</t>
  </si>
  <si>
    <t>Forked Lightning</t>
  </si>
  <si>
    <t>F.HEAL</t>
  </si>
  <si>
    <t>强风</t>
  </si>
  <si>
    <t>Strong Breeze</t>
  </si>
  <si>
    <t>T.IMPALE</t>
  </si>
  <si>
    <t>生命偷取</t>
  </si>
  <si>
    <t>召唤飞蛇</t>
  </si>
  <si>
    <t>Summon Serpents</t>
  </si>
  <si>
    <t>R.INNERFIRE</t>
  </si>
  <si>
    <t>雷电风暴</t>
  </si>
  <si>
    <t>Thunder Storm</t>
  </si>
  <si>
    <t>D.INVISIBILITY</t>
  </si>
  <si>
    <t>2(20%HP)</t>
  </si>
  <si>
    <t>激怒</t>
  </si>
  <si>
    <t>Frenzy</t>
  </si>
  <si>
    <t>Y.CHANNEL</t>
  </si>
  <si>
    <t>狂暴</t>
  </si>
  <si>
    <t>Rage</t>
  </si>
  <si>
    <t>B.CHARM</t>
  </si>
  <si>
    <t>按自身生命百分比吸血</t>
  </si>
  <si>
    <t>邪能灌注</t>
  </si>
  <si>
    <t>剑圣</t>
  </si>
  <si>
    <t>盐碱之水</t>
  </si>
  <si>
    <t>潮汐</t>
  </si>
  <si>
    <t>Tide</t>
  </si>
  <si>
    <t>撕裂</t>
  </si>
  <si>
    <t>Tear up</t>
  </si>
  <si>
    <t>刺裂</t>
  </si>
  <si>
    <t>Lancinate</t>
  </si>
  <si>
    <t>刺耳咆哮</t>
  </si>
  <si>
    <t>英勇打击</t>
  </si>
  <si>
    <t>Raspy Roar</t>
  </si>
  <si>
    <t>提升50点攻击力，增加10%的攻击速度。</t>
  </si>
  <si>
    <t>提升60点攻击力，增加13%的攻击速度。</t>
  </si>
  <si>
    <t>提升70点攻击力，增加16%的攻击速度。
同时，被动地提高剑圣10%的暴击几率。</t>
  </si>
  <si>
    <t>火焰喷射</t>
  </si>
  <si>
    <t>火焰炸弹</t>
  </si>
  <si>
    <t>fire bomb</t>
  </si>
  <si>
    <t>压制</t>
  </si>
  <si>
    <t>召唤炎魔</t>
  </si>
  <si>
    <t>致死打击</t>
  </si>
  <si>
    <t>造成2倍的普通攻击并附加100点伤害。</t>
  </si>
  <si>
    <t>造成3倍的普通攻击并附加150点伤害。同时，在使用致死打击以后会提升附近450码范围内所有友军的暴击几率5%，持续3秒。</t>
  </si>
  <si>
    <t>造成4倍的普通攻击并附加200点伤害。同时，在使用致死打击以后会提升附近450码范围内所有友军的暴击几率10%，持续3秒。</t>
  </si>
  <si>
    <t>斩杀</t>
  </si>
  <si>
    <t>summon lava spawn</t>
  </si>
  <si>
    <t>寒冰法师</t>
  </si>
  <si>
    <t>日期</t>
  </si>
  <si>
    <t>提出者</t>
  </si>
  <si>
    <t>极性</t>
  </si>
  <si>
    <t>类别</t>
  </si>
  <si>
    <t>改动内容</t>
  </si>
  <si>
    <t>是否改动(Soma)</t>
  </si>
  <si>
    <t>是否改动(Nef)</t>
  </si>
  <si>
    <t>35%HP</t>
  </si>
  <si>
    <t>Frenzy Warlock</t>
  </si>
  <si>
    <t>寒冰箭</t>
  </si>
  <si>
    <t>stay stationary</t>
  </si>
  <si>
    <t>impale</t>
  </si>
  <si>
    <t>暴风雪</t>
  </si>
  <si>
    <t>impale and stun target, dealing 300 physical damage per second. a spike is summoned at target's location. the spike has 3000 HP. the damage and stun effect will last until the spike is dead.</t>
  </si>
  <si>
    <t>IMPALE</t>
  </si>
  <si>
    <t>2, 80% HP</t>
  </si>
  <si>
    <t>200 magic damage /2s, lasts for 30 seconds</t>
  </si>
  <si>
    <t>poisonous spiders have little hp and deal minor damages. on death, they leave a large area of poisonous cloud.</t>
  </si>
  <si>
    <t>SLOW</t>
  </si>
  <si>
    <t>冰冻新星</t>
  </si>
  <si>
    <t>life siphon</t>
  </si>
  <si>
    <t>channel 5 s</t>
  </si>
  <si>
    <t>Soma</t>
  </si>
  <si>
    <t>1.阳炎风暴dot效果范围改动为跟随角色移动(见场景模拟评估)</t>
  </si>
  <si>
    <t>stun all players and deals damage equals to 16% of each target's max hp per second. if target is not poisoned by poisonous spiders, heal for 30 times damage dealt. if target is poisoned, take 100% damage of leeched instead and removes the poisonous debuff for target.</t>
  </si>
  <si>
    <t>是</t>
  </si>
  <si>
    <t>SLEEP</t>
  </si>
  <si>
    <t>3, 50% HP</t>
  </si>
  <si>
    <t>2.考虑是否取消施法条(施法由施法动作来展现,对于boss不同的施法动作代表不同的法术)</t>
  </si>
  <si>
    <t>否</t>
  </si>
  <si>
    <t>变形术</t>
  </si>
  <si>
    <t>打断一个敌方目标的施法，使其受到的伤害提高，并尝试将其变成一头温顺的绵羊。
|cffff3333只能有一个目标受到变形术效果的影响。|r</t>
  </si>
  <si>
    <t>使目标受到的所有伤害提高3%。</t>
  </si>
  <si>
    <t>on death, explode, deal 5% damage as magic to all targets nearby and targets takes 50% extra damage for 10 seconds.</t>
  </si>
  <si>
    <t>3.圣骑缺少有效的高频率动作指令,考虑是否需要修改(其实代入到war3里面对于"攻击"命令也算是一种指令,考虑将光环被动效果改成攻击按自身血上限的2%进行加成,额外的加成造成的伤害可以恢复蓝)war3相比wow有一点不同,攻击的时候移动的话,会中断"攻击"命令</t>
  </si>
  <si>
    <t>使目标受到的所有伤害提高6%。</t>
  </si>
  <si>
    <t>4, 20% HP</t>
  </si>
  <si>
    <t>summon wraith</t>
  </si>
  <si>
    <t>4.在技能汇总列表的技能说明中加入CD预估或使用场景的说明</t>
  </si>
  <si>
    <t>使目标受到的所有伤害提高9%。</t>
  </si>
  <si>
    <t>Nef</t>
  </si>
  <si>
    <t>moves slowly and chase player targets, all player targets in range receive 0% healings. invulnerable</t>
  </si>
  <si>
    <t>3.1秘法震击:高频使用,对目标造成X伤害,施法距离400,一次性回蓝,数量约为初始的10%.</t>
  </si>
  <si>
    <t>法术转移</t>
  </si>
  <si>
    <t>INVISIBILITY</t>
  </si>
  <si>
    <t>单次回蓝似乎缺少控制性,玩家只会一味的放技能回蓝
如果做成阶段回蓝不叠加,实际上是一种战斗中持续回蓝的效果,并且在战斗中需要玩家去稍微控制一下去避免oom的情况,而且在脱离战斗后可以有不错的回蓝效果
元芳,你怎么看</t>
  </si>
  <si>
    <t>尝试操纵魔法的运行轨迹，改变已经生效的魔法状态。将敌方目标身上的有益法术效果转移到自身，或者是将友军目标身上的有害法术返还给施法者。转移的每个法术效果会使受影响的敌军目标受到100点法术伤害。</t>
  </si>
  <si>
    <t>转移1个法术效果。</t>
  </si>
  <si>
    <t>转移2个法术效果。</t>
  </si>
  <si>
    <t>5.本来考虑牧师的定位是一个高速治疗的职业,瞬间爆发很猛,但是觉得奶骑在触发瞬发大圣光以后:大圣光,小圣光,神圣震击,大圣光,也非常应急;所以把牧师设计成一个能提供很多免伤BUFF和进攻BUFF的职业吗.</t>
  </si>
  <si>
    <t>转移全部法术效果。</t>
  </si>
  <si>
    <t>智慧导能</t>
  </si>
  <si>
    <t>对友军使用该技能可以转移一个自身的有益魔法效果至目标。</t>
  </si>
  <si>
    <t>地缚者</t>
  </si>
  <si>
    <t>"防护型"的治疗?而不是直接型的?但是还是要有直接型的技能</t>
  </si>
  <si>
    <t>6.使用防御光环作为秘法震击已增幅的指示器,还是特效环绕人物</t>
  </si>
  <si>
    <t>特效环绕人物</t>
  </si>
  <si>
    <t>防骑</t>
  </si>
  <si>
    <t>SID_LACERATE</t>
  </si>
  <si>
    <t>SID_SAVAGE_ROAR</t>
  </si>
  <si>
    <t>SID_FOREST_CURE</t>
  </si>
  <si>
    <t>SID_NATURAL_REFLEX</t>
  </si>
  <si>
    <t>SID_SURVIVAL_INSTINCTS</t>
  </si>
  <si>
    <t>7.自然反射:提升躲闪几率,lv2以后被动地通过躲闪回血,lv3附带破釜,小招,不耗蓝</t>
  </si>
  <si>
    <t>是,其实可以只量变</t>
  </si>
  <si>
    <t>8.野性守护:将目标友军的仇恨全部转移至自身/精灵之火:远程伤害+破甲,大量仇恨,短CD,叠加=技能等级</t>
  </si>
  <si>
    <t>这2个仿佛和现有的2个技能冲突?嘲讽和破甲,其实,嘲讽既然可以使流血效果瞬间爆发一次,不如搞个传染类的技能?</t>
  </si>
  <si>
    <t>8.1啃食:根据目标身上[狂犬病]的层数造成吸血伤害,同时移除[狂犬病],短CD;同时将裂伤修改为高频.</t>
  </si>
  <si>
    <t>Lightning Bolt</t>
  </si>
  <si>
    <t>heal</t>
  </si>
  <si>
    <t>Frost Shock</t>
  </si>
  <si>
    <t>freezingbreath</t>
  </si>
  <si>
    <t>Naga Tide Priest</t>
  </si>
  <si>
    <t>Chain Healing</t>
  </si>
  <si>
    <t>healingwave</t>
  </si>
  <si>
    <t>Healing Ward</t>
  </si>
  <si>
    <t>healingward</t>
  </si>
  <si>
    <t>Protection Ward</t>
  </si>
  <si>
    <t>evileye</t>
  </si>
  <si>
    <t>Naga Myrmidon</t>
  </si>
  <si>
    <t>Naga Frenzy</t>
  </si>
  <si>
    <t>unholyfrenzy</t>
  </si>
  <si>
    <t>Armor Crushing</t>
  </si>
  <si>
    <t>sleep</t>
  </si>
  <si>
    <t>elite</t>
  </si>
  <si>
    <t>Naga Royal Guard</t>
  </si>
  <si>
    <t>Thunder Clap</t>
  </si>
  <si>
    <t>thunderclap</t>
  </si>
  <si>
    <t>Rage Roar</t>
  </si>
  <si>
    <t>slow</t>
  </si>
  <si>
    <t>Sea Lizard</t>
  </si>
  <si>
    <t>Sting</t>
  </si>
  <si>
    <t>creeps</t>
  </si>
  <si>
    <t>Wind Serpent</t>
  </si>
  <si>
    <t>Charged Breath</t>
  </si>
  <si>
    <t>Mana Leech</t>
  </si>
  <si>
    <t>Fel Grunt</t>
  </si>
  <si>
    <t>SIDLIFEBLOOM</t>
  </si>
  <si>
    <t>Unholy Frenzy</t>
  </si>
  <si>
    <t>SIDREJUVENATION</t>
  </si>
  <si>
    <t>SIDREGROWTH</t>
  </si>
  <si>
    <t>SIDSWIFTMEND</t>
  </si>
  <si>
    <t>SIDTRANQUILITY</t>
  </si>
  <si>
    <t>Fel Rider</t>
  </si>
  <si>
    <t>Chaos Leap</t>
  </si>
  <si>
    <t>Fel War Bringer</t>
  </si>
  <si>
    <t>War Stomp</t>
  </si>
  <si>
    <t>Battle Command</t>
  </si>
  <si>
    <t>target ally deals 100% more damage</t>
  </si>
  <si>
    <t>Demonic Witch</t>
  </si>
  <si>
    <t>Blazing Haste</t>
  </si>
  <si>
    <t>Flame Shock</t>
  </si>
  <si>
    <t>deals 400 magical damage to target, then deals 400 magical damage to target every 2 seconds.</t>
  </si>
  <si>
    <t>Void Walker</t>
  </si>
  <si>
    <t>Nether Bolt</t>
  </si>
  <si>
    <t>Shadow Shift</t>
  </si>
  <si>
    <t>Fel Hound</t>
  </si>
  <si>
    <t>Mana Burn</t>
  </si>
  <si>
    <t>Maid of Agony</t>
  </si>
  <si>
    <t>Shadow Spike</t>
  </si>
  <si>
    <t>deals 400 magical damage to target. then deals 200 + x magical damage to target where x equals to target HP lost times 0.33</t>
  </si>
  <si>
    <t>Mark of Agony</t>
  </si>
  <si>
    <t>target takes same amount of damage maid of agony takes</t>
  </si>
  <si>
    <t>Nether Drake</t>
  </si>
  <si>
    <t>Phase Shift</t>
  </si>
  <si>
    <t>Nether Implosion</t>
  </si>
  <si>
    <t>Nether Breath</t>
  </si>
  <si>
    <t>Nether Hatchling</t>
  </si>
  <si>
    <t>Nether Slow</t>
  </si>
  <si>
    <t>Forest Troll</t>
  </si>
  <si>
    <t>Crushing Blow</t>
  </si>
  <si>
    <t>Forest Stomp</t>
  </si>
  <si>
    <t>SIDFLASHLIGHT</t>
  </si>
  <si>
    <t>SIDHOLYLIGHT</t>
  </si>
  <si>
    <t>SIDHOLYSHOCK</t>
  </si>
  <si>
    <t>SIDDIVINEFAVOR</t>
  </si>
  <si>
    <t>SIDBEACONOFLIGHT</t>
  </si>
  <si>
    <t>牧师：成功的防守驱散将为目标恢复20%的最大生命值</t>
  </si>
  <si>
    <t>法师：成功的防守驱散将对施法者造成200/400的法术伤害</t>
  </si>
  <si>
    <t>法师：成功的进攻驱散将对目标造成100/200/400的法术伤害</t>
  </si>
  <si>
    <t>法师：变羊不再会回血/且变羊似乎很鸡肋</t>
  </si>
  <si>
    <t>NERF</t>
  </si>
  <si>
    <t>物品</t>
  </si>
  <si>
    <t>风暴狮角：增加内置CD</t>
  </si>
  <si>
    <t>暗牧-精髓榨取：回血削弱，提升血上限效果平缓化</t>
  </si>
  <si>
    <t>狗熊：丛林治愈的HPM降低至自然反射的60%</t>
  </si>
  <si>
    <t>狗熊：生存本能1分钟CD，持续8秒。</t>
  </si>
  <si>
    <t>狗熊：割伤的伤害和加成削弱50%</t>
  </si>
  <si>
    <t>防骑-阳炎风暴：只有纯伤害效果。</t>
  </si>
  <si>
    <t>3个小怪</t>
  </si>
  <si>
    <t>防骑-秘法震击：命中目标附带DEBUFF，使其对你造成的伤害会有3%转化为你的法力值，如果你有盾牌格档的效果，转化6%的法力值。</t>
  </si>
  <si>
    <t>踩奉献</t>
  </si>
  <si>
    <t>盾挡</t>
  </si>
  <si>
    <t>量化物品属性</t>
  </si>
  <si>
    <t>仇恨少的秘法震击</t>
  </si>
  <si>
    <t>1.在事件3中,并不一定能控制好怪的走向,相比要队友跑到自己的奉献范围中,不如移动其伤害范围；
2.所有事件中,缺少一种可以高频使用的伤害手段</t>
  </si>
  <si>
    <t>风暴鞭笞</t>
  </si>
  <si>
    <t>将手中的武器注入风暴能量，对目标造成一次法术伤害，该伤害有一定的几率立即冷却大地震击，并且使3秒内施放的下一次大地震击不消耗任何法力值。</t>
  </si>
  <si>
    <t>造成普通攻击110%的法术伤害，有20%的几率冷却使大地震击。</t>
  </si>
  <si>
    <t>造成普通攻击120%的法术伤害，有40%的几率冷却使大地震击。</t>
  </si>
  <si>
    <t>造成普通攻击130%的法术伤害，有60%的几率冷却使大地震击。</t>
  </si>
  <si>
    <t>附魔图腾</t>
  </si>
  <si>
    <t>使用风暴鞭笞之后，可以使用闪电图腾，闪电图腾会对最近的一个目标施展高速的电击，并且使目标受到更高的法术伤害。
使用大地震击之后，可以使用地缚图腾，降低附近的所有敌方单位的移动速度。
使用净化术之后，可以使用激流图腾，周期性地恢复附近所有友军单位的法力值。</t>
  </si>
  <si>
    <t>闪电图腾每次造成20点伤害，目标受到的法术伤害提高7%。
地缚图腾会降低附近的所有敌方单位移动速度50%。
激流图腾会使附近的所有友军单位每秒恢复6点法力值。</t>
  </si>
  <si>
    <t>闪电图腾每次造成20点伤害，目标受到的法术伤害提高9%。
地缚图腾会降低附近的所有敌方单位移动速度65%。
激流图腾会使附近的所有友军单位每秒恢复9点法力值。</t>
  </si>
  <si>
    <t>闪电图腾每次造成20点伤害，目标受到的法术伤害提高11%。
地缚图腾会降低附近的所有敌方单位移动速度80%。
激流图腾会使附近的所有友军单位每秒恢复12点法力值。</t>
  </si>
  <si>
    <t>流浪剑客</t>
  </si>
  <si>
    <t>1, void lord at portal, fel lord engaged in combat</t>
  </si>
  <si>
    <t>fel execution</t>
  </si>
  <si>
    <t>teleport to a nearest target and deal 1000 normal attack damage as physic, then teleport to another target and do so. attack for a total number of 6 times. if there are not any other target in range, attack at the same target.</t>
  </si>
  <si>
    <t>attack power + 1000, attack speed + 75%, lasts for 5 seconds</t>
  </si>
  <si>
    <t>2, void lord engaged, fel lord at portal</t>
  </si>
  <si>
    <t>power shadow shift</t>
  </si>
  <si>
    <t>deal damage equals its 50% of max hp to target as magic, heal for 3000% of the damage dealt.</t>
  </si>
  <si>
    <t>shadow detonation</t>
  </si>
  <si>
    <t>after 3 seconds, deal 2000 magical damage in area</t>
  </si>
  <si>
    <t>3, 1% hp</t>
  </si>
  <si>
    <t>will not die if another boss is over 1000 hp.
will restore to full hp if under 1000 hp and another boss is over 1000 hp for 20 seconds.</t>
  </si>
  <si>
    <t>灵魂之箭</t>
  </si>
  <si>
    <t>spirit bolt</t>
  </si>
  <si>
    <t>灵魂收割</t>
  </si>
  <si>
    <t>spirit harvest</t>
  </si>
  <si>
    <t>spirit absorb</t>
  </si>
  <si>
    <t>sunfire storm hex</t>
  </si>
  <si>
    <t>shield of sindorei hex</t>
  </si>
  <si>
    <t>利爪德鲁伊</t>
  </si>
  <si>
    <t>savage roar hex</t>
  </si>
  <si>
    <t>Lasts for 6s</t>
  </si>
  <si>
    <t>natural reflex hex</t>
  </si>
  <si>
    <t>3个小怪，1个大怪</t>
  </si>
  <si>
    <t>准备圣佑术</t>
  </si>
  <si>
    <t>tranquility hex</t>
  </si>
  <si>
    <t>life bloom hex</t>
  </si>
  <si>
    <t>1K/S,2K/final</t>
  </si>
  <si>
    <t>ADD</t>
  </si>
  <si>
    <t>嘲讽1个</t>
  </si>
  <si>
    <t>holy bolt hex</t>
  </si>
  <si>
    <t>震击另外个</t>
  </si>
  <si>
    <t>holy shock hex</t>
  </si>
  <si>
    <t>14/12/2013</t>
  </si>
  <si>
    <t>重要</t>
  </si>
  <si>
    <t>heal hex</t>
  </si>
  <si>
    <t>单BOSS</t>
  </si>
  <si>
    <t>读条法术急速公式待修改，100%急速的时候提升100%DPS而不是∞</t>
  </si>
  <si>
    <t>震击</t>
  </si>
  <si>
    <t>嘲讽</t>
  </si>
  <si>
    <t>shield hex</t>
  </si>
  <si>
    <t>OT</t>
  </si>
  <si>
    <t>mortal strike hex</t>
  </si>
  <si>
    <t>300+AP</t>
  </si>
  <si>
    <t>overpower hex</t>
  </si>
  <si>
    <t>生命垂危</t>
  </si>
  <si>
    <t>圣佑术</t>
  </si>
  <si>
    <t>秘法震击使目标MISS</t>
  </si>
  <si>
    <t>SIDHEAL</t>
  </si>
  <si>
    <t>SIDPRAYEROFHEALING</t>
  </si>
  <si>
    <t>SIDSHIELD</t>
  </si>
  <si>
    <t>dark arrow hex</t>
  </si>
  <si>
    <t>潮汐指环：治疗也能回蓝</t>
  </si>
  <si>
    <t>SIDPRAYEROFMENDING</t>
  </si>
  <si>
    <t>freezing trap hex</t>
  </si>
  <si>
    <t>各种棒子的位置。。。</t>
  </si>
  <si>
    <t>熊德</t>
  </si>
  <si>
    <t>SIDDISPEL</t>
  </si>
  <si>
    <t>地缚者还原为400y攻击者</t>
  </si>
  <si>
    <t>frost bolt hex</t>
  </si>
  <si>
    <t>风暴打击-1.5秒施法时间</t>
  </si>
  <si>
    <t>狂犬病1个</t>
  </si>
  <si>
    <t>附魔图腾-指定点插</t>
  </si>
  <si>
    <t>轮流裂伤</t>
  </si>
  <si>
    <t>poly morph</t>
  </si>
  <si>
    <t>挑战/啃食</t>
  </si>
  <si>
    <t>熊的仇恨不够</t>
  </si>
  <si>
    <t>数据</t>
  </si>
  <si>
    <t>2.5秒使用100%的法术强度</t>
  </si>
  <si>
    <t>闪电图腾</t>
  </si>
  <si>
    <t>lightning totem hex</t>
  </si>
  <si>
    <t>职业说明增加难度提示：新手，熟练，专家</t>
  </si>
  <si>
    <t>啃食/挑战</t>
  </si>
  <si>
    <t>盗贼技能消耗百分比</t>
  </si>
  <si>
    <t>充能</t>
  </si>
  <si>
    <t>charge hex</t>
  </si>
  <si>
    <t>剔骨增加DOT效果，受IAS影响</t>
  </si>
  <si>
    <t>裂伤</t>
  </si>
  <si>
    <t>LV1 地缚者闪电鞭笞技能消耗降低66%</t>
  </si>
  <si>
    <t>啃食其他目标传染</t>
  </si>
  <si>
    <t>潜行</t>
  </si>
  <si>
    <t>LV1 精神鞭笞固定伤害，降低~50%</t>
  </si>
  <si>
    <t>stealth hex</t>
  </si>
  <si>
    <t>寒冰箭LV1消耗18点,LV2 30点，LV3 50</t>
  </si>
  <si>
    <t>剑舞</t>
  </si>
  <si>
    <t>blade flurry hex</t>
  </si>
  <si>
    <t>割裂/裂伤</t>
  </si>
  <si>
    <t>啃食</t>
  </si>
  <si>
    <t>IAS100%</t>
  </si>
  <si>
    <t>准备自然反射</t>
  </si>
  <si>
    <t>挑战</t>
  </si>
  <si>
    <t>异教徒</t>
  </si>
  <si>
    <t>pain hex</t>
  </si>
  <si>
    <t>terror hex</t>
  </si>
  <si>
    <t>啃食/自然反射</t>
  </si>
  <si>
    <t>奶骑</t>
  </si>
  <si>
    <t>邪恶攻击</t>
  </si>
  <si>
    <t>附加100点额外伤害。</t>
  </si>
  <si>
    <t>常规</t>
  </si>
  <si>
    <t>小圣光</t>
  </si>
  <si>
    <t>大圣光</t>
  </si>
  <si>
    <t>附加200点额外伤害。</t>
  </si>
  <si>
    <t>附加300点额外伤害。</t>
  </si>
  <si>
    <t>T垂危</t>
  </si>
  <si>
    <t>annihilation</t>
  </si>
  <si>
    <t>剔骨</t>
  </si>
  <si>
    <t>when mana is 100, kill all players</t>
  </si>
  <si>
    <t>全团掉血</t>
  </si>
  <si>
    <t>mind blast</t>
  </si>
  <si>
    <t>道标</t>
  </si>
  <si>
    <t>launch a bolt and slowly move to target location, blast all players nearby dealing 1200 magical damage, restore 1 mana for each player unit in area</t>
  </si>
  <si>
    <t>突袭</t>
  </si>
  <si>
    <t>全团垂危[劣势]</t>
  </si>
  <si>
    <t>summon unholy tentacles</t>
  </si>
  <si>
    <t>unholy tentacles shoot players randomly</t>
  </si>
  <si>
    <t>teleport players</t>
  </si>
  <si>
    <t>增加攻击速度，并且可以同时攻击目标附近所有敌人。</t>
  </si>
  <si>
    <t>延长持续时间，缩短冷却时间。</t>
  </si>
  <si>
    <t>teleport all dps in tower, killing different kinds of tentacles. players in tower take 5% hp damage per second and heal boss for 5% per second. there's an exit in tower. when there are no dps to teleport, teleport healers and tanks instead.
each tantacle provides 30% damage reduction for boss.
boss gains ability to summon the tentacles killed</t>
  </si>
  <si>
    <t>使流浪剑客遁入阴影，移动速度提升至120%，可以使用潜行状态的特殊技能。该技能会使流浪剑客脱离战斗并清空仇恨。一旦流浪剑客以任何形式脱离潜行状态，他将造成额外的30%伤害，持续X秒。</t>
  </si>
  <si>
    <t>降低潜行冷却时间。提升伤害增幅持续时间。</t>
  </si>
  <si>
    <t>治疗</t>
  </si>
  <si>
    <t>奶德</t>
  </si>
  <si>
    <t>三花</t>
  </si>
  <si>
    <t>回春</t>
  </si>
  <si>
    <t>T垂危[劣势]</t>
  </si>
  <si>
    <t>瞬发愈合</t>
  </si>
  <si>
    <t>迅愈</t>
  </si>
  <si>
    <t>等绽放</t>
  </si>
  <si>
    <t>轮流回春</t>
  </si>
  <si>
    <t>轮流绽放</t>
  </si>
  <si>
    <t>等</t>
  </si>
  <si>
    <t>暗言字：痛</t>
  </si>
  <si>
    <t>DOT X/Ys，目标受到法伤提升Z</t>
  </si>
  <si>
    <t>全团垂危</t>
  </si>
  <si>
    <t>回春迅愈</t>
  </si>
  <si>
    <t>绽放</t>
  </si>
  <si>
    <t>精髓榨取</t>
  </si>
  <si>
    <t>精神鞭笞</t>
  </si>
  <si>
    <t>X=75</t>
  </si>
  <si>
    <t>暗言字：死</t>
  </si>
  <si>
    <t>牺牲10%的生命值对目标造成牺牲的生命值*Y的伤害。</t>
  </si>
  <si>
    <t>Y=1</t>
  </si>
  <si>
    <t>Y=2</t>
  </si>
  <si>
    <t>Y=3</t>
  </si>
  <si>
    <t>暗言字：惧</t>
  </si>
  <si>
    <t>天灾领主</t>
  </si>
  <si>
    <t>缓慢治疗，友军防护BUFF</t>
  </si>
  <si>
    <t>冰霜之刃</t>
  </si>
  <si>
    <t>使用符文剑打击目标，造成一定的物理伤害并吸取法力值，同时使目标感染冰霜疫病，每3秒受到法术伤害。</t>
  </si>
  <si>
    <t>大量单体治疗</t>
  </si>
  <si>
    <t>SIDDARKARROW</t>
  </si>
  <si>
    <t>SIDCONCERNTRATION</t>
  </si>
  <si>
    <t>SIDFREEZINGTRAP</t>
  </si>
  <si>
    <t>SIDPOWEROFABOMINATION</t>
  </si>
  <si>
    <t>SIDDEATHPACT</t>
  </si>
  <si>
    <t>死亡缠绕</t>
  </si>
  <si>
    <t>对目标敌军单位造成法术伤害并使其受到的法术伤害提高，或者治疗一个不死的友军单位。每次使用死亡缠绕会立即获得一些死亡能量。</t>
  </si>
  <si>
    <t>将附近敌方目标身上一个最强大的冰霜疫病扩散至所有目标并刷新持续时间，每个成功传染的疾病会为你恢复一定的法力值。</t>
  </si>
  <si>
    <t>绞杀</t>
  </si>
  <si>
    <t>天灾召唤</t>
  </si>
  <si>
    <t>天灾领主持续性地汲取战场上的死亡能量，使他可以召唤各种各样的不死仆从为其作战。不死生物 的强度由当前死亡能量决定。</t>
  </si>
  <si>
    <t>群疗，瞬间爆发，治疗增幅</t>
  </si>
  <si>
    <t>summon filthy tentacle</t>
  </si>
  <si>
    <t>drag a player near to it, slow 50% for 10 seconds. magic effect</t>
  </si>
  <si>
    <t>psychic link</t>
  </si>
  <si>
    <t>link 2 farest player targets, as long as they are 300 yards away, restore 1 mana for boss per second, last 10 seconds.</t>
  </si>
  <si>
    <t>输出</t>
  </si>
  <si>
    <t>summon vicious tentacle</t>
  </si>
  <si>
    <t>poison target, stun for 2 seconds every 3 second. magic effect</t>
  </si>
  <si>
    <t>eye beam</t>
  </si>
  <si>
    <t>单体伤害，高爆低速</t>
  </si>
  <si>
    <t>release a beem and start to rotate slowly for a round, players hit by the beam are instantly killed</t>
  </si>
  <si>
    <t>summon foul tentacle</t>
  </si>
  <si>
    <t>all player damage dealt is decreased by 20% for each supressing tentacle on battlefield</t>
  </si>
  <si>
    <t>lunatic gaze</t>
  </si>
  <si>
    <t>hahahahahaha</t>
  </si>
  <si>
    <t>3, 30% hp</t>
  </si>
  <si>
    <t>summon eternal guardian</t>
  </si>
  <si>
    <t>远程单体伤害，单体控制</t>
  </si>
  <si>
    <t>生命偷取,忠诚仆从</t>
  </si>
  <si>
    <t>近战AOE，爆发</t>
  </si>
  <si>
    <t>伏击,锁喉</t>
  </si>
  <si>
    <t>控场，AOE，BUFF控制</t>
  </si>
  <si>
    <t>光环，控制，BUFF，DEBUFF，高速小伤害法术输出</t>
  </si>
  <si>
    <t>远程稳定输出</t>
  </si>
  <si>
    <t>SIDHEROICSTRIKE</t>
  </si>
  <si>
    <t>SIDREND</t>
  </si>
  <si>
    <t>SIDOVERPOWER</t>
  </si>
  <si>
    <t>SIDMORTALSTRIKE</t>
  </si>
  <si>
    <t>SIDEXECUTELEARN</t>
  </si>
  <si>
    <t>SIDFROSTBOLT</t>
  </si>
  <si>
    <t>SIDBLIZZARD</t>
  </si>
  <si>
    <t>SIDFROSTNOVA</t>
  </si>
  <si>
    <t>SIDPOLYMORPH</t>
  </si>
  <si>
    <t>SIDSPELLTRANSFER</t>
  </si>
  <si>
    <t>SID_STORM_LASH</t>
  </si>
  <si>
    <t>SIDEARTHSHOCK</t>
  </si>
  <si>
    <t>SIDPURGE</t>
  </si>
  <si>
    <t>SIDENCHANTEDTOTEM</t>
  </si>
  <si>
    <t>SID_ASCENDANCE</t>
  </si>
  <si>
    <t>SIDSINISTERSTRIKE</t>
  </si>
  <si>
    <t>SIDEVISCERATE</t>
  </si>
  <si>
    <t>SIDASSAULT</t>
  </si>
  <si>
    <t>SIDBLADEFLURRY</t>
  </si>
  <si>
    <t>SIDSTEALTH</t>
  </si>
  <si>
    <t>SIDPAIN</t>
  </si>
  <si>
    <t>SIDMARROWSQUEEZE</t>
  </si>
  <si>
    <t>SIDMINDFLAY</t>
  </si>
  <si>
    <t>SIDDEATH</t>
  </si>
  <si>
    <t>SIDTERROR</t>
  </si>
  <si>
    <t>Shield Block</t>
  </si>
  <si>
    <t>Sunfire Storm</t>
  </si>
  <si>
    <t>Arcane Shock</t>
  </si>
  <si>
    <t>Discord</t>
  </si>
  <si>
    <t>Shield of Sindorei</t>
  </si>
  <si>
    <t>Cast</t>
  </si>
  <si>
    <t>Channel</t>
  </si>
  <si>
    <t>Range</t>
  </si>
  <si>
    <t>AOE</t>
  </si>
  <si>
    <t>Cost</t>
  </si>
  <si>
    <t>Duration</t>
  </si>
  <si>
    <t>死后主人IAS，+AP，回蓝增加</t>
  </si>
  <si>
    <t>X=，Y=3，Z=5%</t>
  </si>
  <si>
    <t>X=，Y=2，Z=9%</t>
  </si>
  <si>
    <t>X=100，Y=50%</t>
  </si>
  <si>
    <t>X=100，Y=75%</t>
  </si>
  <si>
    <t>X=100，Y=100%</t>
  </si>
  <si>
    <t>X=95，为友军恢复，10%</t>
  </si>
  <si>
    <t>X=115，为友军恢复，12%</t>
  </si>
  <si>
    <t>X=800，Y=250</t>
  </si>
  <si>
    <t>X=800，Y=400</t>
  </si>
  <si>
    <t>X=800，Y=550</t>
  </si>
  <si>
    <t>X=，Y=2。5，Z=7%</t>
  </si>
  <si>
    <t>造成X伤害，伤害量治疗自身Y%。</t>
  </si>
  <si>
    <t>引导施法，造成伤害X/S并转化为自身法力值。减速。</t>
  </si>
  <si>
    <t>使附近X-Y范围内的敌军因恐惧而昏迷1-4秒。</t>
  </si>
  <si>
    <t>使用防御姿态，提升招架几率，并且反射下一次指向你的法术。
在成功地招架攻击以后，会反弹招架攻击吸收的伤害并且造成大量仇恨。</t>
  </si>
  <si>
    <t>使用防御姿态，提升招架几率45%和招架免伤100%，并且反射下一次指向你的法术。
在成功地招架攻击以后，会反弹招架攻击吸收的伤害并且造成大量仇恨。</t>
  </si>
  <si>
    <t>使用防御姿态，提升招架几率60%和招架免伤150%，并且反射下一次指向你的法术。
在成功地招架攻击以后，会反弹招架攻击吸收的伤害并且造成大量仇恨。</t>
  </si>
  <si>
    <t>使用防御姿态，提升招架几率75%和招架免伤200%，并且反射下一次指向你的法术。
在成功地招架攻击以后，会反弹招架攻击吸收的伤害并且造成大量仇恨。</t>
  </si>
  <si>
    <t>N</t>
  </si>
  <si>
    <t>P</t>
  </si>
  <si>
    <t>M</t>
  </si>
  <si>
    <t>ORDER_TYPE_IMMEDIATE</t>
  </si>
  <si>
    <t>OrderId("channel")</t>
  </si>
  <si>
    <t>Strange Wand</t>
  </si>
  <si>
    <t>奇异的魔杖</t>
  </si>
  <si>
    <t>Demonic Rune</t>
  </si>
  <si>
    <t>恶魔符文</t>
  </si>
  <si>
    <t>Charm of Siphon Life</t>
  </si>
  <si>
    <t>生命虹吸符咒</t>
  </si>
  <si>
    <t>Charm of Death Finger</t>
  </si>
  <si>
    <t>死亡之指符咒</t>
  </si>
  <si>
    <t>Charm of Chain Lightning</t>
  </si>
  <si>
    <t>闪电链符咒</t>
  </si>
  <si>
    <t>Charm of Inner Fire</t>
  </si>
  <si>
    <t>心灵之火符咒</t>
  </si>
  <si>
    <t>Charm of Healing Ward</t>
  </si>
  <si>
    <t>治疗结界符咒</t>
  </si>
  <si>
    <t>Charm of Dispel</t>
  </si>
  <si>
    <t>驱散术符咒</t>
  </si>
  <si>
    <t>Charm of Simple Heal</t>
  </si>
  <si>
    <t>简易治疗符咒</t>
  </si>
  <si>
    <t>Dexterity Potion</t>
  </si>
  <si>
    <t>迅捷药水</t>
  </si>
  <si>
    <t>Acute Potion</t>
  </si>
  <si>
    <t>敏锐药水</t>
  </si>
  <si>
    <t>Agility Potion</t>
  </si>
  <si>
    <t>敏捷药水</t>
  </si>
  <si>
    <t>Unstable Potion</t>
  </si>
  <si>
    <t>不稳定的药水</t>
  </si>
  <si>
    <t>Spell Pierce Potion</t>
  </si>
  <si>
    <t>法术穿透药水</t>
  </si>
  <si>
    <t>愤怒施法药水</t>
  </si>
  <si>
    <t>Arcane Potion</t>
  </si>
  <si>
    <t>秘法药剂</t>
  </si>
  <si>
    <t>Spell Master Potion</t>
  </si>
  <si>
    <t>法术掌控药水</t>
  </si>
  <si>
    <t>Spell Power Potion</t>
  </si>
  <si>
    <t>法能药水</t>
  </si>
  <si>
    <t>Stone Skin Potion</t>
  </si>
  <si>
    <t>石皮药水</t>
  </si>
  <si>
    <t>无敌药水</t>
  </si>
  <si>
    <t>小无敌药水</t>
  </si>
  <si>
    <t>Dodge Potion</t>
  </si>
  <si>
    <t>闪避药水</t>
  </si>
  <si>
    <t>Fortress Potion</t>
  </si>
  <si>
    <t>壁垒药水</t>
  </si>
  <si>
    <t>Shield Potion</t>
  </si>
  <si>
    <t>护盾药水</t>
  </si>
  <si>
    <t>Transfer Potion</t>
  </si>
  <si>
    <t>转换药水</t>
  </si>
  <si>
    <t>Emperors New Potion</t>
  </si>
  <si>
    <t>皇帝的新药</t>
  </si>
  <si>
    <t>Combat Master Potion</t>
  </si>
  <si>
    <t>战斗大师药水</t>
  </si>
  <si>
    <t>Arch Mage Potion</t>
  </si>
  <si>
    <t>魔导师药水</t>
  </si>
  <si>
    <t>Big Life Potion</t>
  </si>
  <si>
    <t>大生命药水</t>
  </si>
  <si>
    <t>Tranquility Potion</t>
  </si>
  <si>
    <t>宁静药水</t>
  </si>
  <si>
    <t>Mana Source Potion</t>
  </si>
  <si>
    <t>魔力之源</t>
  </si>
  <si>
    <t>Mana Regen Potion</t>
  </si>
  <si>
    <t>清晰预兆药水</t>
  </si>
  <si>
    <t>Life Regen Potion</t>
  </si>
  <si>
    <t>再生药水</t>
  </si>
  <si>
    <t>Leech Potion</t>
  </si>
  <si>
    <t>吸血药水</t>
  </si>
  <si>
    <t>Mana Potion</t>
  </si>
  <si>
    <t>魔法药水</t>
  </si>
  <si>
    <t>Life Potion</t>
  </si>
  <si>
    <t>生命药水</t>
  </si>
  <si>
    <t>Weaken Curse Scroll</t>
  </si>
  <si>
    <t>虚弱诅咒卷轴</t>
  </si>
  <si>
    <t>Spell Reflection Scroll</t>
  </si>
  <si>
    <t>绝缘卷轴</t>
  </si>
  <si>
    <t>Speed Scroll</t>
  </si>
  <si>
    <t>加速卷轴</t>
  </si>
  <si>
    <t>Slayer Scroll</t>
  </si>
  <si>
    <t>杀戮卷轴</t>
  </si>
  <si>
    <t>庇护所卷轴</t>
  </si>
  <si>
    <t>Roar Scroll</t>
  </si>
  <si>
    <t>野兽卷轴</t>
  </si>
  <si>
    <t>Mass Teleport Scroll</t>
  </si>
  <si>
    <t>群体传送卷轴</t>
  </si>
  <si>
    <t>Mass Dispel Scroll</t>
  </si>
  <si>
    <t>大型驱魔卷轴</t>
  </si>
  <si>
    <t>Mana Scroll</t>
  </si>
  <si>
    <t>魔法卷轴</t>
  </si>
  <si>
    <t>Heal Scroll</t>
  </si>
  <si>
    <t>医疗卷轴</t>
  </si>
  <si>
    <t>Frenzy Scroll</t>
  </si>
  <si>
    <t>狂热卷轴</t>
  </si>
  <si>
    <t>Defend Scroll</t>
  </si>
  <si>
    <t>守护卷轴</t>
  </si>
  <si>
    <t>Corruption Scroll</t>
  </si>
  <si>
    <t>腐蚀卷轴</t>
  </si>
  <si>
    <t>Banshee Scroll</t>
  </si>
  <si>
    <t>女妖之嚎卷轴</t>
  </si>
  <si>
    <t>Arans Counter Spell Scroll</t>
  </si>
  <si>
    <t>埃兰的反制卷轴</t>
  </si>
  <si>
    <t>Armageddon Scroll</t>
  </si>
  <si>
    <t>末日审判</t>
  </si>
  <si>
    <t>巫毒瓶</t>
  </si>
  <si>
    <t>Tyraels Might</t>
  </si>
  <si>
    <t>正义天使之力</t>
  </si>
  <si>
    <t>Reforged Badge of Tenacity</t>
  </si>
  <si>
    <t>重铸的坚韧徽章</t>
  </si>
  <si>
    <t>Moroes Lucky Gear</t>
  </si>
  <si>
    <t>莫罗斯的幸运怀表</t>
  </si>
  <si>
    <t>Lights Justice</t>
  </si>
  <si>
    <t>圣光的正义</t>
  </si>
  <si>
    <t>Hex Shrunken Head</t>
  </si>
  <si>
    <t>妖术之颅</t>
  </si>
  <si>
    <t>Mana Stone</t>
  </si>
  <si>
    <t>魔法石</t>
  </si>
  <si>
    <t>Health Stone</t>
  </si>
  <si>
    <t>医疗石</t>
  </si>
  <si>
    <t>地精火箭靴</t>
  </si>
  <si>
    <t>Enigma</t>
  </si>
  <si>
    <t>谜团</t>
  </si>
  <si>
    <t>Cthuns Derangement</t>
  </si>
  <si>
    <t>上古狂乱</t>
  </si>
  <si>
    <t>Call To Arms</t>
  </si>
  <si>
    <t>战斗召唤</t>
  </si>
  <si>
    <t>ORDER_TYPE_TARGET</t>
  </si>
  <si>
    <t>OrderId("healingwave")</t>
  </si>
  <si>
    <t>OrderId("heal")</t>
  </si>
  <si>
    <t>OrderId("slow")</t>
  </si>
  <si>
    <t>OrderId("thunderclap")</t>
  </si>
  <si>
    <t>OrderId("sleep")</t>
  </si>
  <si>
    <t>OrderId("unholyfrenzy")</t>
  </si>
  <si>
    <t>OrderId("healingward")</t>
  </si>
  <si>
    <t>Blade Flurry</t>
  </si>
  <si>
    <t>OrderId("stomp")</t>
  </si>
  <si>
    <t>Ambush</t>
  </si>
  <si>
    <t>伏击</t>
  </si>
  <si>
    <t>Stealth</t>
  </si>
  <si>
    <t>Lightning Totem</t>
  </si>
  <si>
    <t>Polymorph</t>
  </si>
  <si>
    <t>Frost Bolt</t>
  </si>
  <si>
    <t>Freezing Trap</t>
  </si>
  <si>
    <t>Mortal Strike</t>
  </si>
  <si>
    <t>Shield</t>
  </si>
  <si>
    <t>Heal</t>
  </si>
  <si>
    <t>Holy Shock</t>
  </si>
  <si>
    <t>Holy Light</t>
  </si>
  <si>
    <t>Life Bloom</t>
  </si>
  <si>
    <t>Tranquility</t>
  </si>
  <si>
    <t>Natural Reflex</t>
  </si>
  <si>
    <t>Savage Roar</t>
  </si>
  <si>
    <t>OrderId("hex")</t>
  </si>
  <si>
    <t>Spirit Harvest</t>
  </si>
  <si>
    <t>Spirit Bolt</t>
  </si>
  <si>
    <t>Life Siphon</t>
  </si>
  <si>
    <t>生命虹吸</t>
  </si>
  <si>
    <t>OrderId("invisibility")</t>
  </si>
  <si>
    <t>Summon Wraith</t>
  </si>
  <si>
    <t>召唤怨灵</t>
  </si>
  <si>
    <t>OrderId("charm")</t>
  </si>
  <si>
    <t>Summon Abomination</t>
  </si>
  <si>
    <t>召唤憎恶</t>
  </si>
  <si>
    <t>Summon Poisonous Crawler</t>
  </si>
  <si>
    <t>召唤剧毒爬行者</t>
  </si>
  <si>
    <t>OrderId("impale")</t>
  </si>
  <si>
    <t>Impale</t>
  </si>
  <si>
    <t>穿刺</t>
  </si>
  <si>
    <t>OrderId("soulburn")</t>
  </si>
  <si>
    <t>Summon Lava Spawn</t>
  </si>
  <si>
    <t>Flame Bomb</t>
  </si>
  <si>
    <t>Flame Throw</t>
  </si>
  <si>
    <t>ORDER_TYPE_POINT</t>
  </si>
  <si>
    <t>OrderId("silence")</t>
  </si>
  <si>
    <t>Tear Up</t>
  </si>
  <si>
    <t>OID_BEARFORM</t>
  </si>
  <si>
    <t>潮汐形态</t>
  </si>
  <si>
    <t>Alkaline Water</t>
  </si>
  <si>
    <t>OrderId("clusterrockets")</t>
  </si>
  <si>
    <t>Cluster Rockets</t>
  </si>
  <si>
    <t>Self Destruct</t>
  </si>
  <si>
    <t>自爆</t>
  </si>
  <si>
    <t>OrderId("summonfactory")</t>
  </si>
  <si>
    <t>Summon Clockwork Goblin</t>
  </si>
  <si>
    <t>生产人工地精</t>
  </si>
  <si>
    <t>Pocket Factory</t>
  </si>
  <si>
    <t>OrderId("lightningshield")</t>
  </si>
  <si>
    <t>Lightning Shield</t>
  </si>
  <si>
    <t>Laser Beam</t>
  </si>
  <si>
    <t>Pulse Bomb</t>
  </si>
  <si>
    <t>Grip of Static Electricity</t>
  </si>
  <si>
    <t>OrderId("innerfire")</t>
  </si>
  <si>
    <t>Mind Flay</t>
  </si>
  <si>
    <t>.setCCC2(130,2.0,0).setCCC3(190,1.7,0)</t>
  </si>
  <si>
    <t>OrderId("dispel")</t>
  </si>
  <si>
    <t>Marrow Squeeze</t>
  </si>
  <si>
    <t>.setCCC2(115,0,2).setCCC3(130,0,2)</t>
  </si>
  <si>
    <t>OrderId("thunderbolt")</t>
  </si>
  <si>
    <t>OrderId("shadowstrike")</t>
  </si>
  <si>
    <t>Garrote</t>
  </si>
  <si>
    <t>绞喉</t>
  </si>
  <si>
    <t>.setCCC2(0,0,35).setCCC2(0,0,25)</t>
  </si>
  <si>
    <t>OrderId("cyclone")</t>
  </si>
  <si>
    <t>.setCCC2(0,0,26).setCCC2(0,0,22)</t>
  </si>
  <si>
    <t>OrderId("starfall")</t>
  </si>
  <si>
    <t>OrderId("deathcoil")</t>
  </si>
  <si>
    <t>Assault</t>
  </si>
  <si>
    <t>Eviscerate</t>
  </si>
  <si>
    <t>Sinister Strike</t>
  </si>
  <si>
    <t>OrderId("metamorphosis")</t>
  </si>
  <si>
    <t>Ascendance</t>
  </si>
  <si>
    <t>地缚图腾</t>
  </si>
  <si>
    <t>OrderId("flamestrike")</t>
  </si>
  <si>
    <t>Torrent Totem</t>
  </si>
  <si>
    <t>激流图腾</t>
  </si>
  <si>
    <t>OrderId("blizzard")</t>
  </si>
  <si>
    <t>Enchanted Totem</t>
  </si>
  <si>
    <t>OrderId("purge")</t>
  </si>
  <si>
    <t>Purge</t>
  </si>
  <si>
    <t>Earth Shock</t>
  </si>
  <si>
    <t>.setCCC2(95,0,9).setCCC3(105,0,9)</t>
  </si>
  <si>
    <t>OrderId("forkedlightning")</t>
  </si>
  <si>
    <t>.setCCC2(13,2,0).setCCC3(16,2,0)</t>
  </si>
  <si>
    <t>Storm Lash</t>
  </si>
  <si>
    <t>Spell Transfer</t>
  </si>
  <si>
    <t>.setCCC2(25,0,22).setCCC3(25,0,14)</t>
  </si>
  <si>
    <t>OrderId("polymorph")</t>
  </si>
  <si>
    <t>OrderId("frostnova")</t>
  </si>
  <si>
    <t>Frost Nova</t>
  </si>
  <si>
    <t>Blizzard</t>
  </si>
  <si>
    <t>.setCCC2(30,2,0).setCCC3(45,2,0)</t>
  </si>
  <si>
    <t>Execute</t>
  </si>
  <si>
    <t>OrderId("voodoo")</t>
  </si>
  <si>
    <t>OrderId("massteleport")</t>
  </si>
  <si>
    <t>.setCCC2(25,0,8).setCCC3(35,0,7)</t>
  </si>
  <si>
    <t>OrderId("drunkenhaze")</t>
  </si>
  <si>
    <t>OrderId("windwalk")</t>
  </si>
  <si>
    <t>OrderId("whirlwind")</t>
  </si>
  <si>
    <t>Rend</t>
  </si>
  <si>
    <t>Heroic Strike</t>
  </si>
  <si>
    <t>Life Leech</t>
  </si>
  <si>
    <t>.setCCC2(0,0,45).setCCC3(0,0,30)</t>
  </si>
  <si>
    <t>Summon Ghoul</t>
  </si>
  <si>
    <t>Death Pact</t>
  </si>
  <si>
    <t>憎恶之力</t>
  </si>
  <si>
    <t>.setCCC2(0,0,13).setCCC3(0,0,10)</t>
  </si>
  <si>
    <t>Concerntration</t>
  </si>
  <si>
    <t>.setCCC2(5,0,5).setCCC2(6,0,5)</t>
  </si>
  <si>
    <t>.setCCC2(60,0,3).setCCC3(75,0,3)</t>
  </si>
  <si>
    <t>Dispel</t>
  </si>
  <si>
    <t>驱散魔法</t>
  </si>
  <si>
    <t>.setCCC2(85,0,7).setCCC3(95,0,5)</t>
  </si>
  <si>
    <t>Prayer of Mending</t>
  </si>
  <si>
    <t>BID_SHIELD</t>
  </si>
  <si>
    <t>.setCCC2(125,0,4).setCCC3(150,0,4)</t>
  </si>
  <si>
    <t>.setCCC2(100,2.1,0).setCCC3(100,1.8,0)</t>
  </si>
  <si>
    <t>Prayer of Healing</t>
  </si>
  <si>
    <t>.setCCC2(100,0,1).setCCC3(125,0,1)</t>
  </si>
  <si>
    <t>治疗术</t>
  </si>
  <si>
    <t>OrderId("summonphoenix")</t>
  </si>
  <si>
    <t>Beacon of Light</t>
  </si>
  <si>
    <t>Divine Favor</t>
  </si>
  <si>
    <t>.setCCC2(150,0,15).setCCC3(200,0,15)</t>
  </si>
  <si>
    <t>OrderId("resurrection")</t>
  </si>
  <si>
    <t>.setCCC2(115,2.6,0).setCCC3(130,2.6,0)</t>
  </si>
  <si>
    <t>OrderId("holybolt")</t>
  </si>
  <si>
    <t>OrderId("cripple")</t>
  </si>
  <si>
    <t>Flash Light</t>
  </si>
  <si>
    <t>OrderId("tranquility")</t>
  </si>
  <si>
    <t>OrderId("replenishlife")</t>
  </si>
  <si>
    <t>Swift Mend</t>
  </si>
  <si>
    <t>.setCCC2(120,3,0).setCCC3(140,3,0)</t>
  </si>
  <si>
    <t>Regrowth</t>
  </si>
  <si>
    <t>.setCCC2(110,0,1).setCCC3(145,0,1)</t>
  </si>
  <si>
    <t>OrderId("rejuvination")</t>
  </si>
  <si>
    <t>Rejuvenation</t>
  </si>
  <si>
    <t>Survival Instincts</t>
  </si>
  <si>
    <t>Forest Cure</t>
  </si>
  <si>
    <t>OrderId("coldarrowstarg")</t>
  </si>
  <si>
    <t>Lacerate</t>
  </si>
  <si>
    <t>.setCCC2(0,0,12).setCCC3(0,0,10)</t>
  </si>
  <si>
    <t>.setCCC2(17,0,2).setCCC3(24,0,2)</t>
  </si>
  <si>
    <t>搞毛</t>
  </si>
  <si>
    <t>Haunt</t>
  </si>
  <si>
    <t>鬼哭狼嚎</t>
  </si>
  <si>
    <t>昏迷</t>
  </si>
  <si>
    <t>吸血攻击</t>
  </si>
  <si>
    <t>Dummy</t>
  </si>
  <si>
    <t>马甲</t>
  </si>
  <si>
    <t>EXTRA</t>
  </si>
  <si>
    <t>ORDER TYPE</t>
  </si>
  <si>
    <t>ORDER ID</t>
  </si>
  <si>
    <t>CAST</t>
  </si>
  <si>
    <t>COST</t>
  </si>
  <si>
    <t>NAME</t>
  </si>
  <si>
    <t>名称</t>
  </si>
  <si>
    <t>ReplaceableTextures\\CommandButtons\\BTNChaosWarlock.blp</t>
  </si>
  <si>
    <t>CAREER_TYPE_CREEP</t>
  </si>
  <si>
    <t>ATT_NON</t>
  </si>
  <si>
    <t>UTID_DEMONIC_WITCH</t>
  </si>
  <si>
    <t>ReplaceableTextures\\CommandButtons\\BTNWindSerpent.blp</t>
  </si>
  <si>
    <t>UTID_WIND_SERPENT</t>
  </si>
  <si>
    <t>ReplaceableTextures\\CommandButtons\\BTNMurgalSlave.blp</t>
  </si>
  <si>
    <t>UTID_MURLOC_SLAVE</t>
  </si>
  <si>
    <t>ReplaceableTextures\\CommandButtons\\BTNSnapDragon.blp</t>
  </si>
  <si>
    <t>UTID_SEA_LIZARD</t>
  </si>
  <si>
    <t>ReplaceableTextures\\CommandButtons\\BTNNagaMyrmidonRoyalGuard.blp</t>
  </si>
  <si>
    <t>UTID_NAGA_ROYAL_GUARD</t>
  </si>
  <si>
    <t>ReplaceableTextures\\CommandButtons\\BTNNagaMyrmidon.blp</t>
  </si>
  <si>
    <t>UTID_NAGA_MYRMIDON</t>
  </si>
  <si>
    <t>ReplaceableTextures\\CommandButtons\\BTNBigBadVoodooSpell.blp</t>
  </si>
  <si>
    <t>UTID_NTR_PROTECTION_WARD</t>
  </si>
  <si>
    <t>ReplaceableTextures\\CommandButtons\\BTNHealingWard.blp</t>
  </si>
  <si>
    <t>UTID_NTR_HEALING_WARD</t>
  </si>
  <si>
    <t>ReplaceableTextures\\CommandButtons\\BTNNagaSummoner.blp</t>
  </si>
  <si>
    <t>UTID_NAGA_TIDE_PRIEST</t>
  </si>
  <si>
    <t>ReplaceableTextures\\CommandButtons\\BTNSeaWitch.blp</t>
  </si>
  <si>
    <t>UTID_NAGA_SIREN</t>
  </si>
  <si>
    <t>ReplaceableTextures\\CommandButtons\\BTNForgottenOne.blp</t>
  </si>
  <si>
    <t>CAREER_TYPE_BOSS</t>
  </si>
  <si>
    <t>ATT_STR</t>
  </si>
  <si>
    <t>UTID_GOD_OF_DEATH</t>
  </si>
  <si>
    <t>ReplaceableTextures\\CommandButtons\\BTNShadowHunter.blp</t>
  </si>
  <si>
    <t>ATT_INT</t>
  </si>
  <si>
    <t>ReplaceableTextures\\CommandButtons\\BTNShade.blp</t>
  </si>
  <si>
    <t>UTID_WRAITH</t>
  </si>
  <si>
    <t>ReplaceableTextures\\CommandButtons\\BTNAbomination.blp</t>
  </si>
  <si>
    <t>UTID_ABOMINATION</t>
  </si>
  <si>
    <t>ReplaceableTextures\\CommandButtons\\BTNCryptFiend.blp</t>
  </si>
  <si>
    <t>UTID_POISONOUS_CRAWLER</t>
  </si>
  <si>
    <t>ReplaceableTextures\\CommandButtons\\BTNImpale.blp</t>
  </si>
  <si>
    <t>UTID_SPIKE</t>
  </si>
  <si>
    <t>setScale(1.7)</t>
  </si>
  <si>
    <t>ReplaceableTextures\\CommandButtons\\BTNHeroCryptLord.blp</t>
  </si>
  <si>
    <t>UTID_PIT_ARCHON</t>
  </si>
  <si>
    <t>ReplaceableTextures\\CommandButtons\\BTNLavaSpawn.blp</t>
  </si>
  <si>
    <t>UTID_LAVA_SPAWN</t>
  </si>
  <si>
    <t>ReplaceableTextures\\CommandButtons\\BTNOrcWarlock.blp</t>
  </si>
  <si>
    <t>ReplaceableTextures\\CommandButtons\\BTNSeaElemental.blp</t>
  </si>
  <si>
    <t>UTID_FLYING_SERPENT</t>
  </si>
  <si>
    <t>ReplaceableTextures\\CommandButtons\\BTNNagaSeaWitch.blp</t>
  </si>
  <si>
    <t>ATT_AGI</t>
  </si>
  <si>
    <t>ReplaceableTextures\\CommandButtons\\BTNClockWerkGoblin.blp</t>
  </si>
  <si>
    <t>UTID_CLOCKWORK_GOBLIN</t>
  </si>
  <si>
    <t>ReplaceableTextures\\CommandButtons\\BTNPocketFactory.blp</t>
  </si>
  <si>
    <t>UTID_POCKET_FACTORY</t>
  </si>
  <si>
    <t>ReplaceableTextures\\CommandButtons\\BTNHeroTinker.blp</t>
  </si>
  <si>
    <t>UTID_ARCH_TINKER_MORPH</t>
  </si>
  <si>
    <t>UTID_ARCH_TINKER</t>
  </si>
  <si>
    <t>ReplaceableTextures\\CommandButtons\\BTNKelThuzad.blp</t>
  </si>
  <si>
    <t>CAREER_TYPE_DPS</t>
  </si>
  <si>
    <t>ReplaceableTextures\\CommandButtons\\BTNHeroDemonHunter.blp</t>
  </si>
  <si>
    <t>ReplaceableTextures\\CommandButtons\\BTNStaffOfNegation.blp</t>
  </si>
  <si>
    <t>CAREER_TYPE_MINION</t>
  </si>
  <si>
    <t>UTID_TORRENT_TOTEM</t>
  </si>
  <si>
    <t>ReplaceableTextures\\CommandButtons\\BTNDryadDispelMagic.blp</t>
  </si>
  <si>
    <t>UTID_EARTH_BIND_TOTEM</t>
  </si>
  <si>
    <t>ReplaceableTextures\\CommandButtons\\BTNStasisTrap.blp</t>
  </si>
  <si>
    <t>ReplaceableTextures\\CommandButtons\\BTNRevenant.blp</t>
  </si>
  <si>
    <t>UTID_EARTH_BINDER_ASC</t>
  </si>
  <si>
    <t>ReplaceableTextures\\CommandButtons\\BTNSpiritWalker.blp</t>
  </si>
  <si>
    <t>ReplaceableTextures\\CommandButtons\\BTNJaina.blp</t>
  </si>
  <si>
    <t>ReplaceableTextures\\CommandButtons\\BTNGhoul.blp</t>
  </si>
  <si>
    <t>ReplaceableTextures\\CommandButtons\\BTNBansheeRanger.blp</t>
  </si>
  <si>
    <t>ReplaceableTextures\\CommandButtons\\BTNHeroBlademaster.blp</t>
  </si>
  <si>
    <t>ReplaceableTextures\\CommandButtons\\BTNPriest.blp</t>
  </si>
  <si>
    <t>CAREER_TYPE_HEALER</t>
  </si>
  <si>
    <t>ReplaceableTextures\\CommandButtons\\BTNArthas.blp</t>
  </si>
  <si>
    <t>ReplaceableTextures\\CommandButtons\\BTNFurion.blp</t>
  </si>
  <si>
    <t>ReplaceableTextures\\CommandButtons\\BTNGrizzlyBear.blp</t>
  </si>
  <si>
    <t>CAREER_TYPE_TANK</t>
  </si>
  <si>
    <t>ReplaceableTextures\\CommandButtons\\BTNSpellBreaker.blp</t>
  </si>
  <si>
    <t>ReplaceableTextures\\CommandButtons\\BTNPandarenBrewmaster.blp</t>
  </si>
  <si>
    <t>UTID_HEALER_TESTER</t>
  </si>
  <si>
    <t>ReplaceableTextures\\CommandButtons\\BTNVengeanceIncarnate.blp</t>
  </si>
  <si>
    <t>UTID_TANK_TESTER</t>
  </si>
  <si>
    <t>ReplaceableTextures\\CommandButtons\\BTNPeasant.blp</t>
  </si>
  <si>
    <t>UTID_TARGET</t>
  </si>
  <si>
    <t>ReplaceableTextures\\CommandButtons\\BTNHeroPaladin.blp</t>
  </si>
  <si>
    <t>UTID_STATIC_TARGET</t>
  </si>
  <si>
    <t>EXT</t>
  </si>
  <si>
    <t>ICO</t>
  </si>
  <si>
    <t>CLS</t>
  </si>
  <si>
    <t>ACR</t>
  </si>
  <si>
    <t>MTK</t>
  </si>
  <si>
    <t>BKP</t>
  </si>
  <si>
    <t>BKR</t>
  </si>
  <si>
    <t>DOG</t>
  </si>
  <si>
    <t>AMR</t>
  </si>
  <si>
    <t>APR</t>
  </si>
  <si>
    <t>AP</t>
  </si>
  <si>
    <t>LFE</t>
  </si>
  <si>
    <t>ATT</t>
  </si>
  <si>
    <t>UTID</t>
  </si>
  <si>
    <t>UTID_FEL_GRUNT</t>
  </si>
  <si>
    <t>ReplaceableTextures\\CommandButtons\\BTNChaosGrunt.blp</t>
  </si>
  <si>
    <t>UTID_FEL_RIDER</t>
  </si>
  <si>
    <t>ReplaceableTextures\\CommandButtons\\BTNChaosWolfRider.blp</t>
  </si>
  <si>
    <t>deals 300 physical damage to all player units within range. stun 3 seconds.</t>
  </si>
  <si>
    <t>UTID_FEL_WAR_BRINGER</t>
  </si>
  <si>
    <t>ReplaceableTextures\\CommandButtons\\BTNChaosKotoBeast.blp</t>
  </si>
  <si>
    <t>Fire Ball</t>
  </si>
  <si>
    <t>1,2</t>
  </si>
  <si>
    <t>Noxious Spider</t>
  </si>
  <si>
    <t>Plague</t>
  </si>
  <si>
    <t>Parasitical Roach</t>
  </si>
  <si>
    <t>Parasite</t>
  </si>
  <si>
    <t>Zombie</t>
  </si>
  <si>
    <t>Gnaw</t>
  </si>
  <si>
    <t>Obsdian Statue</t>
  </si>
  <si>
    <t>Reflection Aura</t>
  </si>
  <si>
    <t>Mana Tap</t>
  </si>
  <si>
    <t>Dracolich</t>
  </si>
  <si>
    <t>Frost Grave</t>
  </si>
  <si>
    <t>Death and Decay</t>
  </si>
  <si>
    <t>Inferno Construct</t>
  </si>
  <si>
    <t>Meteor</t>
  </si>
  <si>
    <t>Burning</t>
  </si>
  <si>
    <t>Rage Strike</t>
  </si>
  <si>
    <t>Cursed Hunter</t>
  </si>
  <si>
    <t>Zeal</t>
  </si>
  <si>
    <t>Corpse Rain</t>
  </si>
  <si>
    <t>Voodoo Doll</t>
  </si>
  <si>
    <t>Gargantuan</t>
  </si>
  <si>
    <t>Slam Strike</t>
  </si>
  <si>
    <t>Vomit</t>
  </si>
  <si>
    <t>Deranged Priest</t>
  </si>
  <si>
    <t>Twilight Witch Doctor</t>
  </si>
  <si>
    <t>Poison Dart</t>
  </si>
  <si>
    <t>Grim Totem</t>
  </si>
  <si>
    <t>Faceless One</t>
  </si>
  <si>
    <t>Vicious Strike</t>
  </si>
  <si>
    <t>Filthy Land</t>
  </si>
  <si>
    <t>游侠</t>
  </si>
  <si>
    <t>邪教徒</t>
  </si>
  <si>
    <t>Hotkey</t>
  </si>
  <si>
    <t>Q</t>
  </si>
  <si>
    <t>激活英勇打击以后，每次攻击将消耗一定的法力值并造成额外的物理伤害，并且提高剑圣的攻击速度。</t>
  </si>
  <si>
    <t>激活英勇打击以后，每次攻击将消耗一定的法力值并造成50点额外的物理伤害，并且提高剑圣10%的攻击速度。</t>
  </si>
  <si>
    <t>激活英勇打击以后，每次攻击将消耗一定的法力值并造成60点额外的物理伤害，并且提高剑圣13%的攻击速度。</t>
  </si>
  <si>
    <t>激活英勇打击以后，每次攻击将消耗一定的法力值并造成70点额外的物理伤害，并且提高剑圣16%的攻击速度。
同时，被动地提高剑圣10%的暴击几率。</t>
  </si>
  <si>
    <t>标记一个目标，使你的不死生物仆从对其造成的伤害提高。并且在绞杀的持续时间之内，冰霜疫病的伤害会致其昏迷0.3秒。</t>
  </si>
  <si>
    <t>UTID_DRACOLICH</t>
  </si>
  <si>
    <t>ReplaceableTextures\\CommandButtons\\BTNFrostWyrm.blp</t>
  </si>
  <si>
    <t>UTID_OBSIDIAN_CONSTRUCT</t>
  </si>
  <si>
    <t>ReplaceableTextures\\CommandButtons\\BTNObsidianStatue.blp</t>
  </si>
  <si>
    <t>UTID_ZOMBIE</t>
  </si>
  <si>
    <t>ReplaceableTextures\\CommandButtons\\BTNZombie.blp</t>
  </si>
  <si>
    <t>SID</t>
  </si>
  <si>
    <t>UTID_PARASITICAL_ROACH</t>
  </si>
  <si>
    <t>ReplaceableTextures\\CommandButtons\\BTNCarrionScarabs.blp</t>
  </si>
  <si>
    <t>UTID_INFERNO_CONSTRUCT</t>
  </si>
  <si>
    <t>ReplaceableTextures\\CommandButtons\\BTNInfernal.blp</t>
  </si>
  <si>
    <t>blizzard</t>
  </si>
  <si>
    <t>P</t>
    <phoneticPr fontId="7" type="noConversion"/>
  </si>
  <si>
    <t>N</t>
    <phoneticPr fontId="7" type="noConversion"/>
  </si>
  <si>
    <t>UTID_NOXIOUS_SPIDER</t>
    <phoneticPr fontId="7" type="noConversion"/>
  </si>
  <si>
    <t>ReplaceableTextures\\CommandButtons\\BTNCryptFiend.blp</t>
    <phoneticPr fontId="7" type="noConversion"/>
  </si>
  <si>
    <t>UTID_CHMP_NAGA_MYRMIDON</t>
    <phoneticPr fontId="7" type="noConversion"/>
  </si>
  <si>
    <t>Area</t>
  </si>
  <si>
    <t>名字</t>
  </si>
  <si>
    <t>深海蜥蜴</t>
  </si>
  <si>
    <t>攻击使敌人受到50/2s的法术伤害。</t>
  </si>
  <si>
    <t>娜迦女妖</t>
  </si>
  <si>
    <t>闪电箭</t>
  </si>
  <si>
    <t>造成320伤害</t>
  </si>
  <si>
    <t>冰霜冲击</t>
  </si>
  <si>
    <t>造成200伤害,减攻击速度20%,移动速度30%,持续5秒</t>
  </si>
  <si>
    <t>娜迦潮汐祭司</t>
  </si>
  <si>
    <t>治疗链</t>
  </si>
  <si>
    <t>治疗一个目标1000生命值, 每个目标递增50%, 最多3个目标.</t>
  </si>
  <si>
    <t>治疗守卫</t>
  </si>
  <si>
    <t>制造一个100生命值的守卫，每秒治疗附近友军5%生命值。</t>
  </si>
  <si>
    <t>防护守卫</t>
  </si>
  <si>
    <t>制造一个100生命值的守卫，使附近所有友军受到的伤害降低95%。</t>
  </si>
  <si>
    <t>风蛇</t>
  </si>
  <si>
    <t>充能之息</t>
  </si>
  <si>
    <t>AOE法力值的伤害(MAXMP = 750)</t>
  </si>
  <si>
    <t>法力汲取</t>
  </si>
  <si>
    <t>抽取目标25%的法力值，总是会选择范围内可汲取法力值最多的目标。</t>
  </si>
  <si>
    <t>娜迦侍从</t>
  </si>
  <si>
    <t>狂乱</t>
  </si>
  <si>
    <t>提升100%攻击速度。（在目标受到压碎护甲效果影响后开启。）</t>
  </si>
  <si>
    <t>压碎护甲</t>
  </si>
  <si>
    <t>降低目标100点物理免伤。</t>
  </si>
  <si>
    <t>娜迦皇家卫兵</t>
  </si>
  <si>
    <t>雷霆一击</t>
  </si>
  <si>
    <t xml:space="preserve">400码AOE400伤害，如果目标被狂怒咆哮，附加法术DOT，100/s。 </t>
  </si>
  <si>
    <t>狂怒咆哮</t>
  </si>
  <si>
    <t>400Y AOE敌军受到50%额外伤害。</t>
  </si>
  <si>
    <t>邪兽人步兵</t>
  </si>
  <si>
    <t>邪恶狂热</t>
  </si>
  <si>
    <t>攻击速度提升100%。</t>
  </si>
  <si>
    <t>邪兽人狼骑兵</t>
  </si>
  <si>
    <t>混乱跳跃</t>
  </si>
  <si>
    <t>向目标跳跃，落下时造成200AOE物理伤害。并使目标造成的仇恨值提高300%。</t>
  </si>
  <si>
    <t>邪兽人战争使者</t>
  </si>
  <si>
    <t>战争践踏</t>
  </si>
  <si>
    <t>对附近所有玩家单位造成300物理伤害并昏迷3秒。</t>
  </si>
  <si>
    <t>战斗命令</t>
  </si>
  <si>
    <t>目标单位造成100%的额外伤害。</t>
  </si>
  <si>
    <t>恶魔巫师</t>
  </si>
  <si>
    <t>炽热疾速</t>
  </si>
  <si>
    <t>提升75%法术急速，移动速度提升至最大。</t>
  </si>
  <si>
    <t>连珠火球</t>
  </si>
  <si>
    <t>对附近所有玩家单位发射火球，造成600法术伤害。</t>
  </si>
  <si>
    <t>烈焰震击</t>
  </si>
  <si>
    <t>对目标造成400法术伤害，然后每2秒造成400法术伤害。</t>
  </si>
  <si>
    <t>毒性蜘蛛</t>
  </si>
  <si>
    <t>死亡后留下毒云，使范围内的玩家单位中毒。造成200伤害/2s。</t>
  </si>
  <si>
    <t>寄生蟑螂</t>
  </si>
  <si>
    <t>寄生</t>
  </si>
  <si>
    <t>战斗开始10秒后对目标单位施放，钻入目标体内。5秒内每秒对目标造成20%目标生命值上限的伤害。结束或者目标死亡后，孵化2个寄生蟑螂。</t>
  </si>
  <si>
    <t>僵尸</t>
  </si>
  <si>
    <t>使目标昏迷并且每秒造成1000点物理伤害。</t>
  </si>
  <si>
    <t>黑曜石雕像</t>
  </si>
  <si>
    <t>反射光环</t>
  </si>
  <si>
    <t>附近范围内所有友军可以反射一切法术。</t>
  </si>
  <si>
    <t>法力流失</t>
  </si>
  <si>
    <t>受影响的单位每次施放法术，会流失等值的所消耗法力值。</t>
  </si>
  <si>
    <t>龙巫妖</t>
  </si>
  <si>
    <t>冰冻坟墓</t>
  </si>
  <si>
    <t>冰冻目标，对冰冻的目标每秒造成200点法术伤害。</t>
  </si>
  <si>
    <t>死亡凋零</t>
  </si>
  <si>
    <t>召唤一片不断移动的凋零区域，每秒对里面的玩家单位造成30%生命上限的伤害。</t>
  </si>
  <si>
    <t>虚空行者</t>
  </si>
  <si>
    <t>虚空之箭</t>
  </si>
  <si>
    <t>牺牲自身20%的生命值, 对生命值最高的目标造成1000法术伤害.</t>
  </si>
  <si>
    <t>暗影转换</t>
  </si>
  <si>
    <t>地狱猎犬</t>
  </si>
  <si>
    <t>法力燃烧</t>
  </si>
  <si>
    <t>燃烧目标20%的法力值，并造成等量伤害。</t>
  </si>
  <si>
    <t>痛苦之女</t>
  </si>
  <si>
    <t>暗影之刺</t>
  </si>
  <si>
    <t>痛苦标记</t>
  </si>
  <si>
    <t>虚空幽龙</t>
  </si>
  <si>
    <t>相位变换</t>
  </si>
  <si>
    <t>X秒永久隐形</t>
  </si>
  <si>
    <t>虚空爆裂</t>
  </si>
  <si>
    <t>将所有敌人拉至身边, 然后开始施放魔爆术, 造成1500伤害.</t>
  </si>
  <si>
    <t>虚空吐息</t>
  </si>
  <si>
    <t>正面锥形AOE, 并且使受影响的目标受到的法伤增幅.</t>
  </si>
  <si>
    <t>虚空幽龙幼崽</t>
  </si>
  <si>
    <t>迟缓</t>
  </si>
  <si>
    <t>降低目标75%移动速度.</t>
  </si>
  <si>
    <t>地狱火</t>
  </si>
  <si>
    <t>陨石</t>
  </si>
  <si>
    <t>对目标区域内造成6000点物理伤害，由所有目标分担。</t>
  </si>
  <si>
    <t>每秒对附近的玩家单位造成100点法术伤害。</t>
  </si>
  <si>
    <t>愤怒打击</t>
  </si>
  <si>
    <t>对附近生命百分比最高的单位造成80%生命上限的伤害。</t>
  </si>
  <si>
    <t>丛林巨熊怪</t>
  </si>
  <si>
    <t>重拳</t>
  </si>
  <si>
    <t>震地</t>
  </si>
  <si>
    <t>击飞附近所有敌人，造成300点物理伤害，并降低他们的移动速度75%。</t>
  </si>
  <si>
    <t>诅咒猎头者</t>
  </si>
  <si>
    <t>狂热</t>
  </si>
  <si>
    <t>每次攻击可以使攻击力提高50点。</t>
  </si>
  <si>
    <t>狂热祭司</t>
  </si>
  <si>
    <t>尸雨</t>
  </si>
  <si>
    <t>尸体从天而降，对范围内的友军治疗，对玩家单位造成伤害。</t>
  </si>
  <si>
    <t>巫毒娃娃</t>
  </si>
  <si>
    <t>缝合巨怪</t>
  </si>
  <si>
    <t>每次攻击对附近所有玩家单位造成伤害。</t>
  </si>
  <si>
    <t>呕吐</t>
  </si>
  <si>
    <t>呕吐出一堆蛆虫来攻击范围内的玩家单位，被蛆虫攻击的单位的命中率降低40%。</t>
  </si>
  <si>
    <t>毒液箭</t>
  </si>
  <si>
    <t>发射一枝毒箭，对路径上的所有玩家单位造成伤害。恐怖图腾也会一起发射毒箭。</t>
  </si>
  <si>
    <t>恐怖图腾</t>
  </si>
  <si>
    <t>无面者</t>
  </si>
  <si>
    <t>险恶打击</t>
  </si>
  <si>
    <t>目标单位每2秒昏迷1秒。</t>
  </si>
  <si>
    <t>污秽之地</t>
  </si>
  <si>
    <t>对目标区域内的所有玩家每秒造成伤害，范围会逐渐扩大。</t>
  </si>
  <si>
    <t>w</t>
  </si>
  <si>
    <t>立即对目标造成70%其生命上限的物理伤害。</t>
  </si>
  <si>
    <t>UTID_VOID_WALKER</t>
  </si>
  <si>
    <t>ReplaceableTextures\\CommandButtons\\BTNVoidWalker.blp</t>
  </si>
  <si>
    <t>坐等玩家开战</t>
  </si>
  <si>
    <t>1，1200y外随机目标</t>
  </si>
  <si>
    <t>1秒内将目标拉到身边，然后造成法术伤害。</t>
  </si>
  <si>
    <t>10,随机目标</t>
  </si>
  <si>
    <t>200AOE持续8秒</t>
  </si>
  <si>
    <t>对除了自己以外的友军造成200/s伤害，自身100/s</t>
  </si>
  <si>
    <t>200AOE,持续10秒</t>
  </si>
  <si>
    <t>对目标点开始发射激光，3秒内强化完毕，强化以后开始追踪目标并在地上留下火焰，造成200/s的法术伤害。</t>
  </si>
  <si>
    <t>一次性</t>
  </si>
  <si>
    <t>变成一辆无敌的坦克,3个闪电球护盾</t>
  </si>
  <si>
    <t>召唤3个闪电球保护自己，只要有1个存在，无敌</t>
  </si>
  <si>
    <t>召唤人工地精</t>
  </si>
  <si>
    <t>人工地精自爆200AOE300法伤,死一个工厂削弱一层护盾,护盾消失后昏迷20秒,然后重新上盾</t>
  </si>
  <si>
    <t>3.5分钟</t>
  </si>
  <si>
    <t>全团造成1000法伤</t>
  </si>
  <si>
    <t>灭团技</t>
  </si>
  <si>
    <t>7,随机目标</t>
  </si>
  <si>
    <t>造成300法术伤害</t>
  </si>
  <si>
    <t>一道闪电指向目标，再分出闪电指向其附近的所有友军，造成伤害，并且使其受到叉状闪电的伤害提升，持续7秒。</t>
  </si>
  <si>
    <t>造成33%物理伤害</t>
  </si>
  <si>
    <t>吹起一个敌人，造成33%生命值的掉落伤害。</t>
  </si>
  <si>
    <t>召唤2个飞蛇进入战场</t>
  </si>
  <si>
    <t>10,引导</t>
  </si>
  <si>
    <t>全场</t>
  </si>
  <si>
    <t>每70秒,随机目标</t>
  </si>
  <si>
    <t>造成100x1.5^N伤害</t>
  </si>
  <si>
    <t>对300码开外的敌人造成指数增长的伤害</t>
  </si>
  <si>
    <t>攻击速度提升50%,伤害提升30%</t>
  </si>
  <si>
    <t>3(5分钟)</t>
  </si>
  <si>
    <t>攻击速度提升150%,伤害提升500%.</t>
  </si>
  <si>
    <t>娜迦皇家卫兵形态楼下招怪,玩家上台以后开始与上面的水元素合体,合体成功自动开战</t>
  </si>
  <si>
    <t>1,海元素形态</t>
  </si>
  <si>
    <t>5,第一仇恨</t>
  </si>
  <si>
    <t>造成400法术伤害</t>
  </si>
  <si>
    <t>娜迦建筑死亡特效/斯拉达R特效,目标受到的流血伤害增幅100%,AOE 200</t>
  </si>
  <si>
    <t>12,随机目标方向</t>
  </si>
  <si>
    <t>造成200法术伤害</t>
  </si>
  <si>
    <t>变体精灵W</t>
  </si>
  <si>
    <t>2.娜迦皇家卫兵形态</t>
  </si>
  <si>
    <t>12,第一仇恨</t>
  </si>
  <si>
    <t>200物理伤害/2S</t>
  </si>
  <si>
    <t>DOT,持续12秒</t>
  </si>
  <si>
    <t>15,第一仇恨</t>
  </si>
  <si>
    <t>500物理伤害,250/S</t>
  </si>
  <si>
    <t>DOT,持续5秒</t>
  </si>
  <si>
    <t>0,全场</t>
  </si>
  <si>
    <t>沉默,持续3秒</t>
  </si>
  <si>
    <t>随机单位方向</t>
  </si>
  <si>
    <t>直线伤害300</t>
  </si>
  <si>
    <t>在地上随机召唤炸弹</t>
  </si>
  <si>
    <t>3秒后爆炸</t>
  </si>
  <si>
    <t>每秒从1个符文中召唤</t>
  </si>
  <si>
    <t>递增数量的炎魔,总共25个符文</t>
  </si>
  <si>
    <t>攻击速度提高50%,着火,一次性召唤所有符文</t>
  </si>
  <si>
    <t>40.全场AOE</t>
  </si>
  <si>
    <t>30点法伤,0.5秒一跳</t>
  </si>
  <si>
    <t>发射出一枝通灵塔箭矢到每个玩家</t>
  </si>
  <si>
    <t>灵魂虹吸</t>
  </si>
  <si>
    <t>灵魂之箭之后</t>
  </si>
  <si>
    <t>不停地有通灵塔箭矢从玩家飞到BOSS</t>
  </si>
  <si>
    <t>600内随机目标点</t>
  </si>
  <si>
    <t>300伤害/S,150 AOE</t>
  </si>
  <si>
    <t>见血精灵防御者阳炎风暴,持续8秒</t>
  </si>
  <si>
    <t>免伤100%,持续7秒</t>
  </si>
  <si>
    <t>可驱散</t>
  </si>
  <si>
    <t>降低附近所有目标50%的攻击强度和法术强度</t>
  </si>
  <si>
    <t>持续6秒</t>
  </si>
  <si>
    <t>躲闪提高100%，每次躲闪恢复10%的HP</t>
  </si>
  <si>
    <t>治疗10K,2K/2S</t>
  </si>
  <si>
    <t>持续10秒,打断驱散偷取</t>
  </si>
  <si>
    <t>持续9秒,驱散偷取</t>
  </si>
  <si>
    <t>治疗15K</t>
  </si>
  <si>
    <t>400伤害</t>
  </si>
  <si>
    <t>2K/2S,持续8秒</t>
  </si>
  <si>
    <t>驱散偷取</t>
  </si>
  <si>
    <t>吸收2K伤害</t>
  </si>
  <si>
    <t>受到治疗效果降低50%,持续4秒</t>
  </si>
  <si>
    <t>700伤害</t>
  </si>
  <si>
    <t>4,随即目标</t>
  </si>
  <si>
    <t>200伤害</t>
  </si>
  <si>
    <t>T脚下</t>
  </si>
  <si>
    <t>2秒延迟,昏迷5秒</t>
  </si>
  <si>
    <t>4,随机目标</t>
  </si>
  <si>
    <t>400伤害,</t>
  </si>
  <si>
    <t>商店指示单位,打断反射</t>
  </si>
  <si>
    <t>10,非第一仇恨随机</t>
  </si>
  <si>
    <t>变羊</t>
  </si>
  <si>
    <t>持续10秒,驱散偷取</t>
  </si>
  <si>
    <t>200范围随机点</t>
  </si>
  <si>
    <t>50伤害/0.5S,800随机目标,500HP</t>
  </si>
  <si>
    <t>自身</t>
  </si>
  <si>
    <t>造成的伤害提高50%,持续5秒</t>
  </si>
  <si>
    <t>持续4秒,无溅射</t>
  </si>
  <si>
    <t>暗言字:痛</t>
  </si>
  <si>
    <t>200伤害/2S</t>
  </si>
  <si>
    <t>受到法伤增幅30%,驱散偷取</t>
  </si>
  <si>
    <t>暗言字:惧</t>
  </si>
  <si>
    <t>全体昏迷3秒</t>
  </si>
  <si>
    <t>flame throw</t>
  </si>
  <si>
    <t>fel frenzy</t>
  </si>
  <si>
    <t>W</t>
  </si>
  <si>
    <t>激活阳炎之力灼伤附近的所有敌军单位，造成50点法术伤害，并且在接下来的8秒内每秒对附近的敌人造成50点法术伤害。
这个技能会造成大量仇恨。</t>
  </si>
  <si>
    <t>激活阳炎之力灼伤附近的所有敌军单位，造成100点法术伤害，并且在接下来的8秒内每秒对附近的敌人造成100点法术伤害。
这个技能会造成大量仇恨。</t>
  </si>
  <si>
    <t>激活阳炎之力灼伤附近的所有敌军单位，造成150点法术伤害，并且在接下来的8秒内每秒对附近的敌人造成150点法术伤害。
这个技能会造成大量仇恨。</t>
  </si>
  <si>
    <t>冲击目标，造成一次法术伤害，并且使目标的命中几率降低。
受秘法震击影响的敌人造成伤害时都会为其目标恢复伤害量3%的法力值，如果你处于格挡状态，从伤害中恢复6%的法力值。</t>
  </si>
  <si>
    <t>冲击目标，造成40点法术伤害，并且使目标的命中几率降低4%。
受秘法震击影响的敌人造成伤害时都会为其目标恢复伤害量3%的法力值，如果你处于格挡状态，从伤害中恢复6%的法力值。</t>
  </si>
  <si>
    <t>冲击目标，造成80点法术伤害，并且使目标的命中几率降低8%。
受秘法震击影响的敌人造成伤害时都会为其目标恢复伤害量3%的法力值，如果你处于格挡状态，从伤害中恢复6%的法力值。</t>
  </si>
  <si>
    <t>冲击目标，造成120点法术伤害，并且使目标的命中几率降低12%。
受秘法震击影响的敌人造成伤害时都会为其目标恢复伤害量3%的法力值，如果你处于格挡状态，从伤害中恢复6%的法力值。</t>
  </si>
  <si>
    <t>E</t>
  </si>
  <si>
    <t>使一个弱小的敌人陷入混乱，立即强迫其攻击你，大幅度削弱目标的攻击强度。</t>
  </si>
  <si>
    <t>削弱50%攻击强度。</t>
  </si>
  <si>
    <t>削弱60%攻击强度。</t>
  </si>
  <si>
    <t>削弱70%攻击强度。</t>
  </si>
  <si>
    <t>使一个弱小的敌人陷入混乱，立即强迫其攻击你，削弱目标50%的攻击强度。</t>
  </si>
  <si>
    <t>使一个弱小的敌人陷入混乱，立即强迫其攻击你，削弱目标60%的攻击强度。</t>
  </si>
  <si>
    <t>使一个弱小的敌人陷入混乱，立即强迫其攻击你，削弱目标70%的攻击强度。</t>
  </si>
  <si>
    <t>R</t>
  </si>
  <si>
    <t>激活辛多雷之力，使血精灵防御者受到的所有伤害降低。</t>
  </si>
  <si>
    <t>激活辛多雷之力，使血精灵防御者受到的所有伤害降低35%。</t>
  </si>
  <si>
    <t>激活辛多雷之力，使血精灵防御者受到的所有伤害降低50%。</t>
  </si>
  <si>
    <t>激活辛多雷之力，使血精灵防御者受到的所有伤害降低65%。</t>
  </si>
  <si>
    <t>撕裂目标，造成一定的物理伤害并且每2秒造成持续的物理伤害。
该技能伤害会造成大量仇恨。</t>
  </si>
  <si>
    <t>激活阳炎之力灼伤附近的所有敌军单位，并且在接下来的8秒内每秒对附近的敌人造成法术伤害。
这个技能会造成大量仇恨。</t>
  </si>
  <si>
    <t>造成40点法术伤害，并且使目标的命中几率降低4%。</t>
  </si>
  <si>
    <t>造成80点法术伤害，并且使目标的命中几率降低8%。</t>
  </si>
  <si>
    <t>造成120点法术伤害，并且使目标的命中几率降低12%。</t>
  </si>
  <si>
    <t>造成100点直接物理伤害，50点持续物理伤害。</t>
  </si>
  <si>
    <t>造成200点直接物理伤害，100点持续物理伤害。</t>
  </si>
  <si>
    <t>造成300点直接物理伤害，150点持续物理伤害。</t>
  </si>
  <si>
    <t>撕裂目标，造成100点物理伤害并且每2秒造成50点物理伤害。
该技能伤害会造成大量仇恨。</t>
  </si>
  <si>
    <t>撕裂目标，造成200点物理伤害并且每2秒造成100点物理伤害。
该技能伤害会造成大量仇恨。</t>
  </si>
  <si>
    <t>撕裂目标，造成300点物理伤害并且每2秒造成150点物理伤害。
该技能伤害会造成大量仇恨。</t>
  </si>
  <si>
    <t>发出挑衅的咆哮，降低附近敌人的攻击强度并震裂他们的伤口，同时恢复25%的法力值。
目标受到割伤的伤害提高并且立即受到一次割伤的流血伤害，每个受割伤影响的目标还会为你恢复额外的1%法力值。</t>
  </si>
  <si>
    <t>发出挑衅的咆哮，降低附近敌人5%的攻击强度并震裂他们的伤口，同时恢复25%的法力值。
目标受到割伤的伤害提高8%并且立即受到一次割伤的流血伤害，每个受割伤影响的目标还会为你恢复额外的1%法力值。</t>
  </si>
  <si>
    <t>发出挑衅的咆哮，降低附近敌人10%的攻击强度并震裂他们的伤口，同时恢复25%的法力值。
目标受到割伤的伤害提高16%并且立即受到一次割伤的流血伤害，每个受割伤影响的目标还会为你恢复额外的1%法力值。</t>
  </si>
  <si>
    <t>发出挑衅的咆哮，降低附近敌人15%的攻击强度并震裂他们的伤口，同时恢复25%的法力值。
目标受到割伤的伤害提高24%并且立即受到一次割伤的流血伤害，每个受割伤影响的目标还会为你恢复额外的1%法力值。</t>
  </si>
  <si>
    <t>召唤丛林之魂，消耗最多50%的法力值，治疗自己3%的生命值再加上60点生命值。</t>
  </si>
  <si>
    <t>最多治疗3%的生命值再加上60点生命值。</t>
  </si>
  <si>
    <t>最多治疗6%的生命值再加上120点生命值。</t>
  </si>
  <si>
    <t>最多治疗9%的生命值再加上240点生命值。</t>
  </si>
  <si>
    <t>召唤丛林之魂，消耗最多50%的法力值，治疗自己6%的生命值再加上120点生命值。</t>
  </si>
  <si>
    <t>召唤丛林之魂，消耗最多50%的法力值，治疗自己9%的生命值再加上240点生命值。</t>
  </si>
  <si>
    <t>被动效果：使利爪德鲁依可以在躲闪敌人的攻击之后自动消耗最多10%的法力值来治疗自己。
主动效果：开启之后将不再消耗任何法力值，并且提升一定的躲闪几率。</t>
  </si>
  <si>
    <t>最多治疗2%的最大生命值，开启之后提升12%的躲闪。</t>
  </si>
  <si>
    <t>最多治疗4%的最大生命值，开启之后提升18%的躲闪。</t>
  </si>
  <si>
    <t>最多治疗6%的最大生命值，开启之后提升24%的躲闪。</t>
  </si>
  <si>
    <t>被动效果：使利爪德鲁依可以在躲闪敌人的攻击之后自动消耗最多10%的法力值来治疗自己2%的生命值。
主动效果：开启之后将不再消耗任何法力值，并且提升12%的躲闪几率。</t>
  </si>
  <si>
    <t>被动效果：使利爪德鲁依可以在躲闪敌人的攻击之后自动消耗最多10%的法力值来治疗自己4%的生命值。
主动效果：开启之后将不再消耗任何法力值，并且提升18%的躲闪几率。</t>
  </si>
  <si>
    <t>被动效果：使利爪德鲁依可以在躲闪敌人的攻击之后自动消耗最多10%的法力值来治疗自己6%的生命值。
主动效果：开启之后将不再消耗任何法力值，并且提升24%的躲闪几率。</t>
  </si>
  <si>
    <t>在困境中激发生存本能，立即恢复30%的生命值并提升30%的生命值上限，同时受到的所有伤害降低5%。</t>
  </si>
  <si>
    <t>在困境中激发生存本能，立即恢复40%的生命值并提升40%的生命值上限，同时受到的所有伤害降低20%。</t>
  </si>
  <si>
    <t>在困境中激发生存本能，立即恢复50%的生命值并提升50%的生命值上限，同时受到的所有伤害降低35%。</t>
  </si>
  <si>
    <t>治疗目标，每秒为其恢复生命值，当生命绽放从目标身上消失的时候，会对目标进行一次强力的直接治疗。</t>
  </si>
  <si>
    <t>持续治疗35点生命值，直接治疗100点生命值。</t>
  </si>
  <si>
    <t>持续治疗70点生命值，直接治疗200点生命值。</t>
  </si>
  <si>
    <t>持续治疗105点生命值，直接治疗300点生命值。</t>
  </si>
  <si>
    <t>治疗目标，每秒为其恢复35点生命值，当生命绽放从目标身上消失的时候，会直接治疗目标100点生命值。</t>
  </si>
  <si>
    <t>治疗目标，每秒为其恢复70点生命值，当生命绽放从目标身上消失的时候，会直接治疗目标200点生命值。</t>
  </si>
  <si>
    <t>治疗目标，每秒为其恢复105点生命值，当生命绽放从目标身上消失的时候，会直接治疗目标300点生命值。</t>
  </si>
  <si>
    <t>使目标友军受到持续性的治疗，每3秒对其造成一定的治疗，对受伤更严重的目标将会有最多50%额外的极效治疗几率。
同时为目标附加丛林的守护效果，使其躲闪几率提升7%，持续12秒。</t>
  </si>
  <si>
    <t>使目标友军受到持续性的治疗，每3秒治疗80点生命值。对生命值剩余20%的目标将会有最多50%额外的极效治疗几率。
同时为目标附加丛林的守护效果，使其躲闪几率提升7%，持续12秒。</t>
  </si>
  <si>
    <t>使目标友军受到持续性的治疗，每3秒治疗140点生命值。对生命值剩余40%的目标将会有最多50%额外的极效治疗几率。
同时为目标附加丛林的守护效果，使其躲闪几率提升7%，持续12秒。</t>
  </si>
  <si>
    <t>使目标友军受到持续性的治疗，每3秒治疗200点生命值。对生命值剩余60%的目标将会有最多50%额外的极效治疗几率。
同时为目标附加丛林的守护效果，使其躲闪几率提升7%，持续12秒。
被动效果：使回生命绽放的最终治疗的极效治疗的几率提升50%。</t>
  </si>
  <si>
    <t>咏唱一段较复杂的咒语对一个目标友军进行强力的治疗，并且在接下来的很长一段时间内对其进行缓慢的治疗，每5秒治疗一次。
如果目标的生命值少于35%，那么愈合将变为瞬发，这个效果每一段时间只能出现一次。</t>
  </si>
  <si>
    <t>造成200点治疗，对生命值剩余60%的目标提供最大额外的极效治疗几率。被动效果：使回生命绽放的最终治疗的极效治疗的几率提升50%。</t>
  </si>
  <si>
    <t>直接治疗200点生命值，持续治疗100点生命值，每35秒一次瞬发。</t>
  </si>
  <si>
    <t>直接治疗350点生命值，持续治疗200点生命值，每25秒出现一次瞬发。被动效果：使生命绽放的持续时间延长3秒。</t>
  </si>
  <si>
    <t>直接治疗500点生命值，持续治疗300点生命值，每15秒出现一次瞬发。被动效果：使生命绽放的持续时间延长3秒，回春术的持续时间延长6秒。</t>
  </si>
  <si>
    <t>咏唱一段较复杂的咒语，治疗目标友军200点生命值，然后每5秒治疗100点生命值。
如果目标的生命值少于35%，那么愈合将变为瞬发，这个效果每35秒只能出现一次。</t>
  </si>
  <si>
    <t>咏唱一段较复杂的咒语，治疗目标友军350点生命值，然后每5秒治疗200点生命值。
如果目标的生命值少于35%，那么愈合将变为瞬发，这个效果每25秒只能出现一次。
被动效果：使生命绽放的持续时间延长3秒。</t>
  </si>
  <si>
    <t>咏唱一段较复杂的咒语，治疗目标友军500点生命值，然后每5秒治疗300点生命值。
如果目标的生命值少于35%，那么愈合将变为瞬发，这个效果每15秒只能出现一次。
被动效果：使生命绽放的持续时间延长3秒，回春术的持续时间延长6秒。</t>
  </si>
  <si>
    <t>吞噬一个愈合或者回春术效果，并且提升目标的物理免伤5%，持续10秒。</t>
  </si>
  <si>
    <t>立即吞噬目标身上的一个愈合或者回春术效果，对其造成被吞噬的持续治疗总和的治疗效果。
会优先选择愈合。</t>
  </si>
  <si>
    <t>治疗目标，治疗量等同于目标身上的一个愈合或者回春术效果。
同时提升目标的物理免伤10%，持续10秒。
会优先选择愈合。</t>
  </si>
  <si>
    <t>立即吞噬目标身上的一个愈合或者回春术效果，对其造成被吞噬的持续治疗总和的治疗效果。
同时提升目标的物理免伤5%，持续10秒。
会优先选择愈合。</t>
  </si>
  <si>
    <t>不再吞噬愈合或者回春术效果，仍然造成治疗，并且提升目标的物理免伤10%，持续10秒。</t>
  </si>
  <si>
    <t>召唤一大片能量之雨，迅速地治愈附近的所有友军。同时，为友军恢复总共30%的法力值。由宁静产生的治疗效果不会造成任何威胁值。</t>
  </si>
  <si>
    <t>召唤一大片能量之雨，迅速地治愈附近的所有友军，每秒治疗200点生命值。
同时，为友军恢复总共30%的法力值。
由宁静产生的治疗效果不会造成任何威胁值。</t>
  </si>
  <si>
    <t>召唤一大片能量之雨，迅速地治愈附近的所有友军，每秒治疗300点生命值。
同时，为友军恢复总共30%的法力值。
由宁静产生的治疗效果不会造成任何威胁值。</t>
  </si>
  <si>
    <t>召唤一大片能量之雨，迅速地治愈附近的所有友军，每秒治疗400点生命值。
同时，为友军恢复总共30%的法力值。
由宁静产生的治疗效果不会造成任何威胁值。</t>
  </si>
  <si>
    <t>治疗一个友军，使其每3秒受到一次治疗，并且受到的所有治疗效果提升。</t>
  </si>
  <si>
    <t>治疗一个友军，使其每3秒受到150点治疗效果，并且受到的所有治疗效果提升4%。</t>
  </si>
  <si>
    <t>治疗一个友军，使其每3秒受到200点治疗效果，并且受到的所有治疗效果提升8%。</t>
  </si>
  <si>
    <t>治疗一个友军，使其每3秒受到250点治疗效果，并且受到的所有治疗效果提升12%。</t>
  </si>
  <si>
    <t>牧师集中精神朗诵一段治疗祷言，显著地治疗目标区域内所有友军，目标区域内的单位将会分担这个治疗效果。
总共造成250点治疗，单个目标受到的治疗效果不会超过100点。</t>
  </si>
  <si>
    <t>牧师集中精神朗诵一段治疗祷言，显著地治疗目标区域内所有友军，目标区域内的单位将会分担这个治疗效果。
总共造成375点治疗，单个目标受到的治疗效果不会超过150点。</t>
  </si>
  <si>
    <t>牧师集中精神朗诵一段治疗祷言，显著地治疗目标区域内所有友军，目标区域内的单位将会分担这个治疗效果。
总共造成500点治疗，单个目标受到的治疗效果不会超过200点。</t>
  </si>
  <si>
    <t>施展一个护盾来保护目标友军，为其吸收750点伤害。
同一个目标在10秒无法受到第二次护盾术的保护。</t>
  </si>
  <si>
    <t>施展一个护盾来保护目标友军，为其吸收1500点伤害。
同时，有35%的几率立即对目标造成2次医疗术的效果，取决于你的医疗术的等级。
同一个目标在10秒无法受到第二次护盾术的保护。</t>
  </si>
  <si>
    <t>施展一个护盾来保护目标友军，为其吸收2250点伤害。
同时，有35%的几率立即对目标造成4次医疗术的效果，取决于你的医疗术的等级。
同一个目标在10秒无法受到第二次护盾术的保护。</t>
  </si>
  <si>
    <t>附着一道纯净能量于一个友军目标，如果目标受到伤害，该目标会获得一次治疗，同时这道能量会转移到最近的一个友军身上。</t>
  </si>
  <si>
    <t>治疗伤害值150%的生命值，可转移3次。</t>
  </si>
  <si>
    <t>治疗伤害值200%的生命值，可转移4次。</t>
  </si>
  <si>
    <t>治疗伤害值250%的生命值，可转移5次。如果目标生命值少于50%，则愈合祷言不会离开该目标。</t>
  </si>
  <si>
    <t>附着一道纯净能量于一个友军目标，如果目标受到伤害，该目标会获得伤害值150%的治疗量，同时这道能量会转移到最近的一个友军身上，最多转移3次。</t>
  </si>
  <si>
    <t>附着一道纯净能量于一个友军目标，如果目标受到伤害，该目标会获得伤害值200%的治疗量，同时这道能量会转移到最近的一个友军身上，最多转移4次。</t>
  </si>
  <si>
    <t>附着一道纯净能量于一个友军目标，如果目标受到伤害，该目标会获得伤害值250%的治疗量，同时这道能量会转移到最近的一个友军身上，最多转移5次。
如果目标生命值少于50%，则愈合祷言不会离开该目标。</t>
  </si>
  <si>
    <t>驱散一个敌人身上的一个有益魔法效果或者驱散一个友军单位身上的一个负面魔法效果。</t>
  </si>
  <si>
    <t>驱散一个魔法效果。</t>
  </si>
  <si>
    <t>同时可提升15%的自身急速，持续3秒。</t>
  </si>
  <si>
    <t>同时可提升30%的自身急速，持续3秒。</t>
  </si>
  <si>
    <t>驱散一个敌人身上的一个有益魔法效果或者驱散一个友军单位身上的一个负面魔法效果。
同时可提升15%的自身急速，持续3秒。</t>
  </si>
  <si>
    <t>驱散一个敌人身上的一个有益魔法效果或者驱散一个友军单位身上的一个负面魔法效果。
同时可提升30%的自身急速，持续3秒。</t>
  </si>
  <si>
    <t>造成普通攻击120%的伤害。</t>
  </si>
  <si>
    <t>造成普通攻击160%的伤害，同时有40%的几率造成2连击。</t>
  </si>
  <si>
    <t>造成普通攻击200%的伤害，同时有80%的几率造成2连击，40%的几率造成3连击。</t>
  </si>
  <si>
    <t>立即射出一枝黑箭，对目标造成普通攻击120%的伤害。</t>
  </si>
  <si>
    <t>立即射出一枝黑箭，对目标造成普通攻击160%的伤害。
同时有40%的几率造成2连击。</t>
  </si>
  <si>
    <t>立即射出一枝黑箭，对目标造成普通攻击160%的伤害。
同时有80%的几率造成2连击，40%的几率造成3连击。</t>
  </si>
  <si>
    <t>使你和食尸鬼仆从的下一次攻击导致目标昏迷1秒，同时降低目标的物理免伤。</t>
  </si>
  <si>
    <t>降低2点物理免伤。</t>
  </si>
  <si>
    <t>降低3点物理免伤。</t>
  </si>
  <si>
    <t>降低4点物理免伤。</t>
  </si>
  <si>
    <t>使你和食尸鬼仆从的下一次攻击导致目标昏迷1秒，同时降低目标2点物理免伤。</t>
  </si>
  <si>
    <t>使你和食尸鬼仆从的下一次攻击导致目标昏迷1秒，同时降低目标3点物理免伤。</t>
  </si>
  <si>
    <t>使你和食尸鬼仆从的下一次攻击导致目标昏迷1秒，同时降低目标4点物理免伤。</t>
  </si>
  <si>
    <t>在指定点放置一个冰冻陷阱，一段时间后将会生效，冻结100码范围内最近的一个敌方目标5秒。冰块碎裂以后，冰霜将覆盖附近的地面，在5秒内降低处于冰霜地面上的敌军移动速度。</t>
  </si>
  <si>
    <t>0.9秒生效延迟，降低40%移动速度。</t>
  </si>
  <si>
    <t>0.6秒生效延迟，降低55%移动速度。</t>
  </si>
  <si>
    <t>0.3秒生效延迟，降低70%移动速度。</t>
  </si>
  <si>
    <t>在指定点放置一个冰冻陷阱，0.9秒后将会生效，冻结100码范围内最近的一个敌方目标5秒。
冰块碎裂以后，冰霜将覆盖附近的地面，降低处于冰霜地面上的敌军移动速度40%，持续5秒。</t>
  </si>
  <si>
    <t>在指定点放置一个冰冻陷阱，0.6秒后将会生效，冻结100码范围内最近的一个敌方目标5秒。
冰块碎裂以后，冰霜将覆盖附近的地面，降低处于冰霜地面上的敌军移动速度55%，持续5秒。</t>
  </si>
  <si>
    <t>在指定点放置一个冰冻陷阱，0.3秒后将会生效，冻结100码范围内最近的一个敌方目标5秒。
冰块碎裂以后，冰霜将覆盖附近的地面，降低处于冰霜地面上的敌军移动速度70%，持续5秒。</t>
  </si>
  <si>
    <t>牺牲掉食尸鬼仆从，吸取其当前生命值用于治疗你。</t>
  </si>
  <si>
    <t>治疗量为食尸鬼当前生命值的50%。</t>
  </si>
  <si>
    <t>治疗量为食尸鬼当前生命值的100%。</t>
  </si>
  <si>
    <t>治疗量为食尸鬼当前生命值的150%。</t>
  </si>
  <si>
    <t>牺牲掉食尸鬼仆从，吸取其当前50%的生命值用于治疗你。</t>
  </si>
  <si>
    <t>牺牲掉食尸鬼仆从，吸取其当前100%的生命值用于治疗你。</t>
  </si>
  <si>
    <t>牺牲掉食尸鬼仆从，吸取其当前150%的生命值用于治疗你。</t>
  </si>
  <si>
    <t>召唤一个食尸鬼仆从为你作战。</t>
  </si>
  <si>
    <t>Lifebloom</t>
  </si>
  <si>
    <t>朗诵祷文以召唤一道强力的圣光来治疗一个友军200点生命值，并且使目标有5%额外的概率受到圣骑士的极效治疗。</t>
  </si>
  <si>
    <t>朗诵祷文以召唤一道强力的圣光来治疗一个友军400点生命值，并且使目标有10%额外的概率受到圣骑士的极效治疗。</t>
  </si>
  <si>
    <t>朗诵祷文以召唤一道强力的圣光来治疗一个友军600点生命值，并且使目标有15%额外的概率受到圣骑士的极效治疗。
同时，圣光术治疗效果的溢出部分将会转化成护盾，为目标吸收伤害，最多持续4秒。</t>
  </si>
  <si>
    <t>Flash of Light</t>
  </si>
  <si>
    <t>使用神圣能量冲击目标，对其造成缺失生命值75%的治疗效果。
并且会暂时提升目标10%的攻击速度和法术急速。</t>
  </si>
  <si>
    <t>使用神圣能量冲击目标，对其造成缺失生命值75%的治疗效果。
并且会暂时提升目标20%的攻击速度和法术急速。</t>
  </si>
  <si>
    <t>使用神圣能量冲击目标，对其造成缺失生命值75%的治疗效果。
并且会暂时提升目标30%的攻击速度和法术急速。
如果神圣震击造成极效治疗，那么会立即会目标施加圣光印记的效果，取决于你的圣光印记等级，但是无法抵挡致死伤害。</t>
  </si>
  <si>
    <t>Beacon Of Light</t>
  </si>
  <si>
    <t>使目标获得圣光印记的效果，你对任何其他目标造成的治疗效果的50%同时会治疗圣光印记影响的目标。
并且可以为目标抵消一次导致死亡的伤害，抵消伤害以后圣光印记的效果会被移除。</t>
  </si>
  <si>
    <t>使目标获得圣光印记的效果，你对任何其他目标造成的治疗效果的65%同时会治疗圣光印记影响的目标。
并且可以为目标抵消一次导致死亡的伤害，抵消伤害以后圣光印记的效果会被移除。</t>
  </si>
  <si>
    <t>使目标获得圣光印记的效果，你对任何其他目标造成的治疗效果的80%同时会治疗圣光印记影响的目标。
并且可以为目标抵消一次导致死亡的伤害，抵消伤害以后圣光印记的效果会被移除。</t>
  </si>
  <si>
    <t>撕裂目标，使其每2.5秒受到一次物理伤害，撕裂暴击以后，你的下一次普通攻击一定暴击。撕裂的每次伤害可以让你使用压制。</t>
  </si>
  <si>
    <t>造成80点物理伤害。</t>
  </si>
  <si>
    <t>造成140点物理伤害，同时降低目标移动速度45%，持续7秒。</t>
  </si>
  <si>
    <t>造成200点物理伤害，同时降低目标移动速度45%，持续7秒。</t>
  </si>
  <si>
    <t>撕裂目标，使其每2.5秒受到80点物理伤害。
撕裂暴击以后，你的下一次普通攻击一定暴击。
撕裂的每次伤害可以让你使用压制。</t>
  </si>
  <si>
    <t>撕裂目标，使其每2.5秒受到140点物理伤害。
降低目标移动速度45%，持续7秒。
撕裂暴击以后，你的下一次普通攻击一定暴击。
撕裂的每次伤害可以让你使用压制。</t>
  </si>
  <si>
    <t>撕裂目标，使其每2.5秒受到200点物理伤害。
降低目标移动速度45%，持续7秒。
撕裂暴击以后，你的下一次普通攻击一定暴击。
撕裂的每次伤害可以让你使用压制。</t>
  </si>
  <si>
    <t>立即打击目标，造成1.5倍普通攻击的伤害，只能在目标躲闪或者受到撕裂伤害以后使用，压制无法被躲闪并且有很高的暴击几率。成功地命中目标以后，恢复一定的法力值。</t>
  </si>
  <si>
    <t>恢复10点法力值，25%的额外暴击几率。</t>
  </si>
  <si>
    <t>恢复15点法力值，50%的额外暴击几率。</t>
  </si>
  <si>
    <t>恢复20点法力值，75%的额外暴击几率。</t>
  </si>
  <si>
    <t>立即打击目标，造成1.5倍普通攻击的伤害，只能在目标躲闪或者受到撕裂伤害以后使用，压制无法被躲闪并且有25%额外的暴击几率。
成功地命中目标以后，恢复10点法力值。</t>
  </si>
  <si>
    <t>立即打击目标，造成1.5倍普通攻击的伤害，只能在目标躲闪或者受到撕裂伤害以后使用，压制无法被躲闪并且有50%额外的暴击几率。
成功地命中目标以后，恢复15点法力值。</t>
  </si>
  <si>
    <t>立即打击目标，造成1.5倍普通攻击的伤害，只能在目标躲闪或者受到撕裂伤害以后使用，压制无法被躲闪并且有75%额外的暴击几率。
成功地命中目标以后，恢复20点法力值。</t>
  </si>
  <si>
    <t>对目标造成一次强力的攻击，造成大量伤害并使目标受到的治疗效果降低50%，同时可以刷新目标身上的撕裂效果。</t>
  </si>
  <si>
    <t>对目标造成一次强力的攻击，造成2倍的普通攻击再附加100点物理伤害。
使目标受到的治疗效果降低50%。
同时可以刷新目标身上的撕裂效果。</t>
  </si>
  <si>
    <t>对目标造成一次强力的攻击，造成4倍的普通攻击再附加200点物理伤害。在使用致死打击以后会提升附近450码范围内所有友军的暴击几率10%，持续3秒。
使目标受到的治疗效果降低50%。
同时可以刷新目标身上的撕裂效果。</t>
  </si>
  <si>
    <t>对目标造成一次强力的攻击，造成3倍的普通攻击再附加150点物理伤害。在使用致死打击以后会提升附近450码范围内所有友军的暴击几率5%，持续3秒。
使目标受到的治疗效果降低50%。
同时可以刷新目标身上的撕裂效果。</t>
  </si>
  <si>
    <t>当普通攻击，英勇打击，或者致死打击暴击之后，增加勇气点数和少量的法力值，连续的暴击会使勇气点数成倍增长。勇气点数越多，你的斩杀之刃会越灼热，造成的伤害也越高。</t>
  </si>
  <si>
    <t>恢复3点法力值，战斗中每5秒会自动获得少量勇气点数。</t>
  </si>
  <si>
    <t>恢复4点法力值，战斗中每4秒会自动获得少量勇气点数。</t>
  </si>
  <si>
    <t>恢复5点法力值，战斗中每3秒会自动获得少量勇气点数。</t>
  </si>
  <si>
    <t>当普通攻击，英勇打击，或者致死打击暴击之后，增加勇气点数和3点法力值。
连续的暴击会使勇气点数成倍增长。
勇气点数越多，你的斩杀之刃会越灼热，造成的伤害也越高。
战斗中每5秒会自动获得少量勇气点数。
|cff99ccff勇气点数: |r无</t>
  </si>
  <si>
    <t>当普通攻击，英勇打击，或者致死打击暴击之后，增加勇气点数和4点法力值。
连续的暴击会使勇气点数成倍增长。
勇气点数越多，你的斩杀之刃会越灼热，造成的伤害也越高。
战斗中每4秒会自动获得少量勇气点数。
|cff99ccff勇气点数: |r无</t>
  </si>
  <si>
    <t>当普通攻击，英勇打击，或者致死打击暴击之后，增加勇气点数和5点法力值。
连续的暴击会使勇气点数成倍增长。
勇气点数越多，你的斩杀之刃会越灼热，造成的伤害也越高。
战斗中每3秒会自动获得少量勇气点数。
|cff99ccff勇气点数: |r无</t>
  </si>
  <si>
    <t>造成175点法术伤害。</t>
  </si>
  <si>
    <t>造成350点法术伤害。被动效果：提升寒冰箭和暴风雪5%的伤害。</t>
  </si>
  <si>
    <t>造成525点法术伤害。被动效果：提升寒冰箭和暴风雪10%的伤害。</t>
  </si>
  <si>
    <t>吟唱一段冰冷法术咒语，发射一枝寒冰箭对目标造成法术伤害，并使其移动速度降低40%。</t>
  </si>
  <si>
    <t>吟唱一段冰冷法术咒语，发射一枝寒冰箭对目标造成175点法术伤害。
降低目标移动速度40%。</t>
  </si>
  <si>
    <t>吟唱一段冰冷法术咒语，发射一枝寒冰箭对目标造成350点法术伤害。
降低目标移动速度40%。
被动效果：提升寒冰箭和暴风雪5%的伤害。</t>
  </si>
  <si>
    <t>吟唱一段冰冷法术咒语，发射一枝寒冰箭对目标造成525点法术伤害。
降低目标移动速度40%。
被动效果：提升寒冰箭和暴风雪10%的伤害。</t>
  </si>
  <si>
    <t>召唤出5阵冰片攻击，每秒对目标区域内的敌人造成法术伤害。</t>
  </si>
  <si>
    <t>每次造成150点法术伤害。</t>
  </si>
  <si>
    <t>每次造成200点法术伤害。</t>
  </si>
  <si>
    <t>召唤出5阵冰片攻击，每秒对目标区域内的敌人造成150点法术伤害。</t>
  </si>
  <si>
    <t>召唤出5阵冰片攻击，每秒对目标区域内的敌人造成200点法术伤害。</t>
  </si>
  <si>
    <t>释放一阵冰霜冲击波，冻结附近的所有敌人，使他们陷入昏迷，并使他们在12秒内受到的法术伤害提升。</t>
  </si>
  <si>
    <t>受到的法术伤害提升3%。</t>
  </si>
  <si>
    <t>受到的法术伤害提升6%。</t>
  </si>
  <si>
    <t>受到的法术伤害提升9%。</t>
  </si>
  <si>
    <t>释放一阵冰霜冲击波，冻结附近的所有敌人，使他们昏迷，并使他们在12秒内受到的法术伤害提升3%。</t>
  </si>
  <si>
    <t>释放一阵冰霜冲击波，冻结附近的所有敌人，使他们昏迷，并使他们在12秒内受到的法术伤害提升6%。</t>
  </si>
  <si>
    <t>释放一阵冰霜冲击波，冻结附近的所有敌人，使他们昏迷，并使他们在12秒内受到的法术伤害提升9%。</t>
  </si>
  <si>
    <t>打断一个敌方目标的施法，使其受到的伤害提高3%，并尝试将其变成一头温顺的绵羊。
|cffff3333只能有一个目标受到变形术效果的影响。|r</t>
  </si>
  <si>
    <t>打断一个敌方目标的施法，使其受到的伤害提高6%，并尝试将其变成一头温顺的绵羊。
|cffff3333只能有一个目标受到变形术效果的影响。|r</t>
  </si>
  <si>
    <t>打断一个敌方目标的施法，使其受到的伤害提高9%，并尝试将其变成一头温顺的绵羊。
|cffff3333只能有一个目标受到变形术效果的影响。|r</t>
  </si>
  <si>
    <t>尝试操纵魔法的运行轨迹，改变已经生效的魔法状态。将敌方目标身上的有益法术效果转移到自身，或者是将友军目标身上的有害法术返还给施法者。
转移1个法术效果，转移的每个法术效果会使受影响的敌军目标受到100点法术伤害。</t>
  </si>
  <si>
    <t>尝试操纵魔法的运行轨迹，改变已经生效的魔法状态。将敌方目标身上的有益法术效果转移到自身，或者是将友军目标身上的有害法术返还给施法者。
转移2个法术效果，转移的每个法术效果会使受影响的敌军目标受到100点法术伤害。</t>
  </si>
  <si>
    <t>尝试操纵魔法的运行轨迹，改变已经生效的魔法状态。将敌方目标身上的有益法术效果转移到自身，或者是将友军目标身上的有害法术返还给施法者。
转移全部法术效果，转移的每个法术效果会使受影响的敌军目标受到100点法术伤害。</t>
  </si>
  <si>
    <t>格挡，减伤，反伤，AOE</t>
  </si>
  <si>
    <t>皮糙肉厚，躲闪，自疗</t>
  </si>
  <si>
    <t>将手中的武器注入风暴能量，对目标造成普通攻击110%的法术伤害，该伤害有20%的几率立即冷却大地震击，并且使3秒内施放的下一次大地震击不消耗任何法力值。</t>
  </si>
  <si>
    <t>将手中的武器注入风暴能量，对目标造成普通攻击120%的法术伤害，该伤害有40%的几率立即冷却大地震击，并且使3秒内施放的下一次大地震击不消耗任何法力值。</t>
  </si>
  <si>
    <t>将手中的武器注入风暴能量，对目标造成普通攻击130%的法术伤害，该伤害有60%的几率立即冷却大地震击，并且使3秒内施放的下一次大地震击不消耗任何法力值。</t>
  </si>
  <si>
    <t>冲击目标，对其造成大量法术伤害，并且打断施法。</t>
  </si>
  <si>
    <t>造成250点法术伤害。</t>
  </si>
  <si>
    <t>造成350点法术伤害。</t>
  </si>
  <si>
    <t>冲击目标，对其造成150点法术伤害，并且打断施法。</t>
  </si>
  <si>
    <t>冲击目标，对其造成250点法术伤害，并且打断施法。</t>
  </si>
  <si>
    <t>冲击目标，对其造成350点法术伤害，并且打断施法。</t>
  </si>
  <si>
    <t>驱散敌方目标身上的一个有益法术或者友军目标身上的一个有害法术。
同时降低或者提升目标的攻击速度15%。</t>
  </si>
  <si>
    <t>降低或者提升攻击速度的效果每25秒只能出现一次。</t>
  </si>
  <si>
    <t>降低或者提升攻击速度的效果每20秒只能出现一次。</t>
  </si>
  <si>
    <t>降低或者提升攻击速度的效果每15秒只能出现一次。</t>
  </si>
  <si>
    <t>驱散敌方目标身上的一个有益法术或者友军目标身上的一个有害法术。
同时降低或者提升目标的攻击速度15%。
降低或者提升攻击速度的效果每25秒只能出现一次。</t>
  </si>
  <si>
    <t>驱散敌方目标身上的一个有益法术或者友军目标身上的一个有害法术。
同时降低或者提升目标的攻击速度15%。
降低或者提升攻击速度的效果每20秒只能出现一次。</t>
  </si>
  <si>
    <t>驱散敌方目标身上的一个有益法术或者友军目标身上的一个有害法术。
同时降低或者提升目标的攻击速度15%。
降低或者提升攻击速度的效果每15秒只能出现一次。</t>
  </si>
  <si>
    <t>升腾为纯闪电元素体，使地缚者造成的所有伤害提升30%。物理免伤提升75%，普通攻击转化为法术攻击，攻击速度显著提升。</t>
  </si>
  <si>
    <t>持续12秒。</t>
  </si>
  <si>
    <t>持续16秒。</t>
  </si>
  <si>
    <t>持续20秒。</t>
  </si>
  <si>
    <t>一次邪恶的攻击，消耗最多40%的法力值对目标敌人造成普通攻击150%的物理伤害再附加一定的额外伤害，获得一个连击点。同时在10秒内恢复所有法力值。如果消耗的法力值没有超过30%，则不会产生任何效果。</t>
  </si>
  <si>
    <t>一次邪恶的攻击，消耗最多40%的法力值对目标敌人造成普通攻击150%的物理伤害再附加100点额外伤害。
获得一个连击点。
在10秒内恢复所有法力值。
如果消耗的法力值没有超过30%，则不会产生任何效果。</t>
  </si>
  <si>
    <t>一次邪恶的攻击，消耗最多40%的法力值对目标敌人造成普通攻击150%的物理伤害再附加200点额外伤害。
获得一个连击点。
在10秒内恢复所有法力值。
如果消耗的法力值没有超过30%，则不会产生任何效果。</t>
  </si>
  <si>
    <t>一次邪恶的攻击，消耗最多40%的法力值对目标敌人造成普通攻击150%的物理伤害再附加300点额外伤害。
获得一个连击点。
在10秒内恢复所有法力值。
如果消耗的法力值没有超过30%，则不会产生任何效果。</t>
  </si>
  <si>
    <t>找到敌人的弱点并发起致命一击，使用最多25%的法力值，消耗掉所有的连击点对其造成巨大的物理伤害，然后每3秒造成持续性的物理伤害。并且在8秒内降低目标的物理免伤10%。如果消耗的法力值没有超过20%，则不会产生任何效果。
|cffff3333对非连击目标使用则无效。|r</t>
  </si>
  <si>
    <t>造成普通攻击200%的物理伤害，50点的持续伤害。</t>
  </si>
  <si>
    <t>造成普通攻击400%的物理伤害，100点的持续伤害。</t>
  </si>
  <si>
    <t>造成普通攻击600%的物理伤害，150点的持续伤害。</t>
  </si>
  <si>
    <t>找到敌人的弱点并发起致命一击，使用最多25%的法力值，消耗掉所有的连击点对其造成普通攻击200%的物理伤害，然后每3秒造成50点物理伤害。
并且在8秒内降低目标的物理免伤10%。
如果消耗的法力值没有超过20%，则不会产生任何效果。
|cffff3333对非连击目标使用则无效。|r</t>
  </si>
  <si>
    <t>找到敌人的弱点并发起致命一击，使用最多25%的法力值，消耗掉所有的连击点对其造成普通攻击400%的物理伤害，然后每3秒造成100点物理伤害。
并且在8秒内降低目标的物理免伤10%。
如果消耗的法力值没有超过20%，则不会产生任何效果。
|cffff3333对非连击目标使用则无效。|r</t>
  </si>
  <si>
    <t>找到敌人的弱点并发起致命一击，使用最多25%的法力值，消耗掉所有的连击点对其造成普通攻击600%的物理伤害，然后每3秒造成150点物理伤害。
并且在8秒内降低目标的物理免伤10%。
如果消耗的法力值没有超过20%，则不会产生任何效果。
|cffff3333对非连击目标使用则无效。|r</t>
  </si>
  <si>
    <t>重击目标，导致其昏迷一段时间，消耗掉所有的连击点，每点连击点可以附加1秒的昏迷时间。</t>
  </si>
  <si>
    <t>基础昏迷时间1秒。</t>
  </si>
  <si>
    <t>基础昏迷时间2秒。</t>
  </si>
  <si>
    <t>基础昏迷时间3秒。</t>
  </si>
  <si>
    <t>重击目标，导致其昏迷1秒，消耗掉所有的连击点，每点连击点可以附加1秒的昏迷时间。</t>
  </si>
  <si>
    <t>重击目标，导致其昏迷2秒，消耗掉所有的连击点，每点连击点可以附加1秒的昏迷时间。</t>
  </si>
  <si>
    <t>重击目标，导致其昏迷3秒，消耗掉所有的连击点，每点连击点可以附加1秒的昏迷时间。</t>
  </si>
  <si>
    <t>troop</t>
  </si>
  <si>
    <t>TLIFE</t>
  </si>
  <si>
    <t>TAPL</t>
  </si>
  <si>
    <t>TAPH</t>
  </si>
  <si>
    <t>DSTR</t>
  </si>
  <si>
    <t>DAGI</t>
  </si>
  <si>
    <t>DINT</t>
  </si>
  <si>
    <t>BATK</t>
  </si>
  <si>
    <t>DFCS</t>
  </si>
  <si>
    <t>Arch Tinker</t>
  </si>
  <si>
    <t>Naga Sea Witch</t>
  </si>
  <si>
    <t>Sir Tide</t>
  </si>
  <si>
    <t>Warlock</t>
  </si>
  <si>
    <t>Hexlord</t>
  </si>
  <si>
    <t>攻击速度降低，移动速度降低。</t>
  </si>
  <si>
    <t>受到的伤害降低。</t>
  </si>
  <si>
    <t>受到周期性的法术伤害。</t>
  </si>
  <si>
    <t>攻击速度提高。</t>
  </si>
  <si>
    <t>物理免伤降低。</t>
  </si>
  <si>
    <t>受到的伤害提高。</t>
  </si>
  <si>
    <t>造成的仇恨值提高。</t>
  </si>
  <si>
    <t>造成的伤害提高。</t>
  </si>
  <si>
    <t>法术急速提高，移动速度提高。</t>
  </si>
  <si>
    <t>受到周期性的法术伤害，效果结束后孵化2个寄生蟑螂。</t>
  </si>
  <si>
    <t>受到周期性的物理伤害。</t>
  </si>
  <si>
    <t>可以反射指向你的法术。</t>
  </si>
  <si>
    <t>每次施放法术，会流失额外1倍的法力值。</t>
  </si>
  <si>
    <t>昏迷，受到周期性的法术伤害。</t>
  </si>
  <si>
    <t>目标受到等同于痛苦之女受到的伤害。</t>
  </si>
  <si>
    <t>受到等同于痛苦之女所受的伤害。</t>
  </si>
  <si>
    <t>隐身。</t>
  </si>
  <si>
    <t>受到的法术伤害提高。</t>
  </si>
  <si>
    <t>移动速度降低。</t>
  </si>
  <si>
    <t>攻击强度提高。</t>
  </si>
  <si>
    <t>召唤目标的幻象，幻象受到伤害时，目标也会受到同样百分比的伤害。幻象每秒受到20%生命上限的伤害并恢复15%生命上限的生命值。</t>
  </si>
  <si>
    <t>造成的伤害降低。</t>
  </si>
  <si>
    <t>命中几率降低。</t>
  </si>
  <si>
    <t>周期性的昏迷。</t>
  </si>
  <si>
    <t>暮光巫医</t>
  </si>
  <si>
    <t>UTID_TWILIGHT_WITCH_DOCTOR</t>
  </si>
  <si>
    <t>ReplaceableTextures\\CommandButtons\\BTNDarkTrollShadowPriest.blp</t>
  </si>
  <si>
    <t>毒刺（被动）</t>
  </si>
  <si>
    <t>瘟疫（被动）</t>
  </si>
  <si>
    <t>分裂攻击（被动）</t>
  </si>
  <si>
    <t>OrderId("roar")</t>
  </si>
  <si>
    <t>召唤一个无敌的恐怖图腾，附近的玩家单位造成的伤害降低15%。</t>
  </si>
  <si>
    <t>UTID_GRIM_TOTEM</t>
  </si>
  <si>
    <t>对目标造成其生命上限20%的伤害，并以5倍的效果治疗自己。</t>
  </si>
  <si>
    <t>UTID_FEL_HOUND</t>
  </si>
  <si>
    <t>ReplaceableTextures\\CommandButtons\\BTNPurpleFelhound.blp</t>
  </si>
  <si>
    <t>UTID_NAGA_SEA_WITCH</t>
  </si>
  <si>
    <t>造成直接的法术伤害，然后再持续地对目标造成基于损失生命的法术伤害。</t>
  </si>
  <si>
    <t>UTID_MAID_OF_AGONY</t>
  </si>
  <si>
    <t>ReplaceableTextures\\CommandButtons\\BTNBlueDemoness.blp</t>
  </si>
  <si>
    <t>UTID_NETHER_DRAKE</t>
  </si>
  <si>
    <t>ReplaceableTextures\\CommandButtons\\BTNNetherDragon.blp</t>
  </si>
  <si>
    <t>roar</t>
  </si>
  <si>
    <t>howlofterror</t>
  </si>
  <si>
    <t>UTID_NETHER_HATCHLING</t>
  </si>
  <si>
    <t>燃烧</t>
  </si>
  <si>
    <t>周期性地对周围敌军造成伤害。</t>
  </si>
  <si>
    <t>UTID_FOREST_TROLL</t>
  </si>
  <si>
    <t>ReplaceableTextures\\CommandButtons\\BTNFurbolgTracker.blp</t>
  </si>
  <si>
    <t>UTID_CURSED_HUNTER</t>
  </si>
  <si>
    <t>ReplaceableTextures\\CommandButtons\\BTNHeadhunter.blp</t>
  </si>
  <si>
    <t>UTID_DERANGED_PRIEST</t>
  </si>
  <si>
    <t>ReplaceableTextures\\CommandButtons\\BTNWitchDoctor.blp</t>
  </si>
  <si>
    <t>Voodoo Doll illusion</t>
  </si>
  <si>
    <t>DUMMY</t>
  </si>
  <si>
    <t>降低闪耀之光的冷却时间至1秒，缩短圣光术50%的施法时间。</t>
  </si>
  <si>
    <t>使用一道圣光立即对目标造成一定的治疗效果，闪耀之光有较高的几率造成极效治疗，并且在造成极效治疗之后，你的下一次圣光术将变为瞬发。</t>
  </si>
  <si>
    <t>使用一道圣光立即对目标造成100点治疗效果。
闪耀之光有10%额外的几率造成极效治疗，并且在造成极效治疗之后，你的下一次圣光术将变为瞬发。</t>
  </si>
  <si>
    <t>使用一道圣光立即对目标造成175点治疗效果。
闪耀之光有20%额外的几率造成极效治疗，并且在造成极效治疗之后，你的下一次圣光术将变为瞬发。</t>
  </si>
  <si>
    <t>使用一道圣光立即对目标造成250点治疗效果。
闪耀之光有30%额外的几率造成极效治疗，并且在造成极效治疗之后，你的下一次圣光术将变为瞬发。</t>
  </si>
  <si>
    <t>神的恩泽降临在你身上，激活以后，使你20秒内的下一个治疗法术一定造成极效治疗。同时，降低闪耀之光的冷却时间和圣光术的施法时间。</t>
  </si>
  <si>
    <t>神的恩泽降临在你身上，激活以后，使你20秒内的下一个治疗法术一定造成极效治疗。同时降低闪耀之光的冷却时间至1秒，缩短圣光术50%的施法时间。</t>
  </si>
  <si>
    <t>每次造成250点法术伤害。</t>
  </si>
  <si>
    <t>召唤出5阵冰片攻击，每秒对目标区域内的敌人造成250点法术伤害。</t>
  </si>
  <si>
    <t>女妖之力</t>
  </si>
  <si>
    <t>学习后激活女妖之力，每秒恢复法力值，攻击附加诅咒效果，使敌人的攻击有几率落空。
可以切换至憎恶之力，每秒消耗法力值，你的每次攻击会召唤幽魂对你的目标造成额外伤害，同时提升食尸鬼的攻击速度。</t>
  </si>
  <si>
    <t>每秒恢复/消耗3点法力值。女妖之力使敌人的攻击有5%的几率落空，憎恶之力造成50点伤害，食尸鬼提升20%的攻击速度。</t>
  </si>
  <si>
    <t>每秒恢复/消耗5点法力值。女妖之力使敌人的攻击有10%的几率落空，憎恶之力造成100点伤害，食尸鬼提升40%的攻击速度。</t>
  </si>
  <si>
    <t>每秒恢复/消耗8点法力值。女妖之力使敌人的攻击有15%的几率落空，憎恶之力造成200点伤害，食尸鬼提升80%的攻击速度。</t>
  </si>
  <si>
    <t>当前激活：女妖之力，每秒恢复3点法力值，攻击附加诅咒效果，使敌人的攻击有5%的几率落空。
可以切换至憎恶之力，每秒消耗3点法力值，你的每次攻击会召唤幽魂对你的目标造成50点额外伤害，同时提升食尸鬼的20%攻击速度。</t>
  </si>
  <si>
    <t>当前激活：女妖之力，每秒恢复5点法力值，攻击附加诅咒效果，使敌人的攻击有10%的几率落空。
可以切换至憎恶之力，每秒消耗5点法力值，你的每次攻击会召唤幽魂对你的目标造成100点额外伤害，同时提升食尸鬼的40%攻击速度。</t>
  </si>
  <si>
    <t>当前激活：女妖之力，每秒恢复8点法力值，攻击附加诅咒效果，使敌人的攻击有15%的几率落空。
可以切换至憎恶之力，每秒消耗8点法力值，你的每次攻击会召唤幽魂对你的目标造成200点额外伤害，同时提升食尸鬼的80%攻击速度。</t>
  </si>
  <si>
    <t>阴燃之塔</t>
  </si>
  <si>
    <t>Smoldering Tower</t>
  </si>
  <si>
    <t>阴燃</t>
  </si>
  <si>
    <t>Smolder</t>
  </si>
  <si>
    <t>造成目标生命上限2%的伤害。</t>
  </si>
  <si>
    <t>UTID_SMOLDERING_TOWER</t>
  </si>
  <si>
    <t>ReplaceableTextures\\CommandButtons\\BTNAdvancedDeathTower.blp</t>
  </si>
  <si>
    <t>EXPORT EN</t>
  </si>
  <si>
    <t>EXPORT CN</t>
  </si>
  <si>
    <t>General Stun</t>
  </si>
  <si>
    <t>Attack LL</t>
  </si>
  <si>
    <t>Heal Tester</t>
  </si>
  <si>
    <t>Sun Fire Storm</t>
  </si>
  <si>
    <t>Tranquility 1</t>
  </si>
  <si>
    <t>.setCCC2(50,0,40).setCCC3(50,0,40)</t>
  </si>
  <si>
    <t>Dark Arrow</t>
  </si>
  <si>
    <t>Power of Banshee</t>
  </si>
  <si>
    <t>OrderId("howlofterror")</t>
  </si>
  <si>
    <t>Over Power</t>
  </si>
  <si>
    <t>.setCCC2(135,0,10).setCCC3(170,0,10)</t>
  </si>
  <si>
    <t>Polymorph dummy</t>
  </si>
  <si>
    <t>Earth Bind Totem</t>
  </si>
  <si>
    <t>Frenzy Creep</t>
  </si>
  <si>
    <t>Rage Creep</t>
  </si>
  <si>
    <t>Tinker Morph</t>
  </si>
  <si>
    <t>Fucked Lightning</t>
  </si>
  <si>
    <t>Tide Baron Morph</t>
  </si>
  <si>
    <t>Sun fire Stormhex</t>
  </si>
  <si>
    <t>Shield of Sindoreihex</t>
  </si>
  <si>
    <t>Savage Roar hex</t>
  </si>
  <si>
    <t>Natural Reflex hex</t>
  </si>
  <si>
    <t>Tranquility hex</t>
  </si>
  <si>
    <t>Life Bloomhex</t>
  </si>
  <si>
    <t>Holy Shock hex</t>
  </si>
  <si>
    <t>Heal hex</t>
  </si>
  <si>
    <t>Shield hex</t>
  </si>
  <si>
    <t>Mortal Strike hex</t>
  </si>
  <si>
    <t>Over power hex</t>
  </si>
  <si>
    <t>Dark Arrow hex</t>
  </si>
  <si>
    <t>Frost Bolt hex</t>
  </si>
  <si>
    <t>Freezing Trap hex</t>
  </si>
  <si>
    <t>Polymorph hex</t>
  </si>
  <si>
    <t>Lightning Totem hex</t>
  </si>
  <si>
    <t>Charge hex</t>
  </si>
  <si>
    <t>Stealth hex</t>
  </si>
  <si>
    <t>Blade Flurry hex</t>
  </si>
  <si>
    <t>Goblin Rocket Boots LIMITED EDITION</t>
  </si>
  <si>
    <t>Sanctuary Scroll</t>
  </si>
  <si>
    <t>Small Invul Potion</t>
  </si>
  <si>
    <t>Invul Potion</t>
  </si>
  <si>
    <t>Death</t>
  </si>
  <si>
    <t>Pain</t>
  </si>
  <si>
    <t>Terror</t>
  </si>
  <si>
    <t>Raspy Roar DUMMY</t>
  </si>
  <si>
    <t>Holy Bolt hex</t>
  </si>
  <si>
    <t>Stealth Ambush hex</t>
  </si>
  <si>
    <t>Pain hex</t>
  </si>
  <si>
    <t>Terror hex</t>
  </si>
  <si>
    <t>Angry Cast Potion</t>
  </si>
  <si>
    <t>邪兽人苦工</t>
  </si>
  <si>
    <t>Fel Peon</t>
  </si>
  <si>
    <t>沸血</t>
  </si>
  <si>
    <t>Blood Boil</t>
  </si>
  <si>
    <t>技能描述</t>
  </si>
  <si>
    <t>Description</t>
  </si>
  <si>
    <t>BUFF名</t>
  </si>
  <si>
    <t>BUFF说明</t>
  </si>
  <si>
    <t>Lost 3% of max HP per second, replenishes 10% of max HP on attack, movement speed is reduced by 50%.</t>
  </si>
  <si>
    <t>EOF</t>
  </si>
  <si>
    <t>骷髅法师</t>
  </si>
  <si>
    <t>Skeletal Mage</t>
  </si>
  <si>
    <t>召唤寄生蟑螂</t>
  </si>
  <si>
    <t>Summon Parasitical Roach</t>
  </si>
  <si>
    <t>Summon one parasitical roach.</t>
  </si>
  <si>
    <t>亡者诅咒</t>
  </si>
  <si>
    <t>Curse of the Dead</t>
  </si>
  <si>
    <t>Curse 2 targets, after 5 seconds, deals 70% max HP AOE damage.</t>
  </si>
  <si>
    <t>When the curse is removed, deals magic damage that equals 70% of your max HP to all allies within 400 yards.</t>
  </si>
  <si>
    <t>死亡法球</t>
  </si>
  <si>
    <t>Death Orb</t>
  </si>
  <si>
    <t>Hurls a death orb towards target, dealing magical damage to target, and bounce to next target. Travel distance increases damage and projectile size.</t>
  </si>
  <si>
    <t>UTID_FEL_PEON</t>
  </si>
  <si>
    <t>ReplaceableTextures\\CommandButtons\\BTNChaosPeon.blp</t>
  </si>
  <si>
    <t>UTID_SKELETAL_MAGE</t>
  </si>
  <si>
    <t>ReplaceableTextures\\CommandButtons\\BTNSkeletonMage.blp</t>
  </si>
  <si>
    <t>Breath of the Dying</t>
  </si>
  <si>
    <t>死亡呼吸</t>
  </si>
  <si>
    <t>BID_BREATH_OF_THE_DYING</t>
  </si>
  <si>
    <t>Voodoo Vials</t>
  </si>
  <si>
    <t>UTID_DAMAGE_DUMMY</t>
  </si>
  <si>
    <t>UTID_BLOOD_ELF_DEFENDER</t>
  </si>
  <si>
    <t>UTID_CLAW_DRUID</t>
  </si>
  <si>
    <t>UTID_KEEPER_OF_GROVE</t>
  </si>
  <si>
    <t>UTID_PALADIN</t>
  </si>
  <si>
    <t>UTID_PRIEST</t>
  </si>
  <si>
    <t>UTID_BLADE_MASTER</t>
  </si>
  <si>
    <t>UTID_DARK_RANGER</t>
  </si>
  <si>
    <t>UTID_GHOUL</t>
  </si>
  <si>
    <t>UTID_FROST_MAGE</t>
  </si>
  <si>
    <t>UTID_EARTH_BINDER</t>
  </si>
  <si>
    <t>UTID_LIGHTNING_TOTEM</t>
  </si>
  <si>
    <t>UTID_ROGUE</t>
  </si>
  <si>
    <t>UTID_HEATHEN</t>
  </si>
  <si>
    <t>UTID_TIDE_BARON</t>
  </si>
  <si>
    <t>UTID_TIDE_BARON_WATER</t>
  </si>
  <si>
    <t>UTID_WARLOCK</t>
  </si>
  <si>
    <t>UTID_HEX_LORD</t>
  </si>
  <si>
    <t>UTID_GARGANTUAN</t>
  </si>
  <si>
    <t>UTID_VOMIT_MAGGOT</t>
  </si>
  <si>
    <t>ReplaceableTextures\\CommandButtons\\BTNDuneWorm.blp</t>
  </si>
  <si>
    <t>UTID_FACELESS_ONE</t>
  </si>
  <si>
    <t>ReplaceableTextures\\CommandButtons\\BTNFacelessOne.blp</t>
  </si>
  <si>
    <t>Extra Magic Damage</t>
  </si>
  <si>
    <t>附加法术伤害</t>
  </si>
  <si>
    <t>Infinity</t>
  </si>
  <si>
    <t>无限</t>
  </si>
  <si>
    <t>Romulos Expired Poision</t>
  </si>
  <si>
    <t>罗密欧的过期毒药</t>
  </si>
  <si>
    <t>Pure Arcane</t>
  </si>
  <si>
    <t>纯净秘法</t>
  </si>
  <si>
    <t>伤害降低20%。</t>
  </si>
  <si>
    <t>在困境中激发生存本能，立即恢复大量的生命值并提升生命值上限。</t>
  </si>
  <si>
    <t>立即恢复和提升30%的生命值和生命值上限。</t>
  </si>
  <si>
    <t>立即恢复和提升40%的生命值和生命值上限。</t>
  </si>
  <si>
    <t>立即恢复和提升50%的生命值和生命值上限。</t>
  </si>
  <si>
    <t>deal damage to all enemies within 100 range of target, deals total of 1.5 times of each target's max hp, divided by them.</t>
  </si>
  <si>
    <t>power slash</t>
  </si>
  <si>
    <t>purge</t>
  </si>
  <si>
    <t>Fel Guard &amp; Fel Defender</t>
  </si>
  <si>
    <t>UTID_FEL_GUARD</t>
  </si>
  <si>
    <t>ReplaceableTextures\\CommandButtons\\BTNFelGuard.blp</t>
  </si>
  <si>
    <t>Fel Execution</t>
  </si>
  <si>
    <t>Power Slash</t>
  </si>
  <si>
    <t>Fel Frenzy</t>
  </si>
  <si>
    <t>Power Shadow Shift</t>
  </si>
  <si>
    <t>Shadow Detonation</t>
  </si>
  <si>
    <t>邪恶处决</t>
  </si>
  <si>
    <t>猛力挥击</t>
  </si>
  <si>
    <t>邪恶狂乱</t>
  </si>
  <si>
    <t>强化暗影转化</t>
  </si>
  <si>
    <t>暗影引爆</t>
  </si>
  <si>
    <t>UTID_FEL_DEFENDER</t>
  </si>
  <si>
    <t>soul link</t>
  </si>
  <si>
    <t>Soul Link</t>
  </si>
  <si>
    <t>Rend target, deals physical damage over time. Your next melee attack after a critical Rend is always critical. Rend damage enables Overpower.</t>
  </si>
  <si>
    <t>whirlwind</t>
  </si>
  <si>
    <t>.setCCC2(50,0,15).setCCC3(50,0,12)</t>
  </si>
  <si>
    <t>Steals a magical buff from an enemy target.</t>
  </si>
  <si>
    <t>Steals a magical buff.</t>
  </si>
  <si>
    <t>You can now dispel one magical debuff from an ally and return the debuff to its caster.</t>
  </si>
  <si>
    <t>You can now transfer a stolen buff to an ally.</t>
  </si>
  <si>
    <t>Steals a magical buff from an enemy target. Or dispel one magical debuff from an ally and return the debuff to its caster.</t>
  </si>
  <si>
    <t>Steals a magical buff from an enemy target and you can choose to transfer it to an ally. Or dispel one magical debuff from an ally and return the debuff to its caster.</t>
  </si>
  <si>
    <t>.setCCC2(25,0,3).setCCC3(25,0,1)</t>
  </si>
  <si>
    <t>Transfer last stolen buff to target ally.</t>
  </si>
  <si>
    <t>Spell Channel</t>
  </si>
  <si>
    <t>class</t>
  </si>
  <si>
    <t>Blood Elf Defender</t>
  </si>
  <si>
    <t>Claw Druid</t>
  </si>
  <si>
    <t>Keeper of the Grove</t>
  </si>
  <si>
    <t>Paladin</t>
  </si>
  <si>
    <t>Priest</t>
  </si>
  <si>
    <t>Dark Ranger</t>
  </si>
  <si>
    <t>Blade Master</t>
  </si>
  <si>
    <t>Frost Mage</t>
  </si>
  <si>
    <t>Earth Binder</t>
  </si>
  <si>
    <t>Rouge</t>
  </si>
  <si>
    <t>Cultist</t>
  </si>
  <si>
    <t>Scourge Lord</t>
  </si>
  <si>
    <t>Life Steal</t>
  </si>
  <si>
    <t>Unholy Imbue</t>
  </si>
  <si>
    <t>Overpower</t>
  </si>
  <si>
    <t>Flade Flurry</t>
  </si>
  <si>
    <t>Frost Blade</t>
  </si>
  <si>
    <t>Death Coil</t>
  </si>
  <si>
    <t>Infection</t>
  </si>
  <si>
    <t>Hang</t>
  </si>
  <si>
    <t>Legion of Scourge</t>
  </si>
  <si>
    <t>charm</t>
  </si>
  <si>
    <t>Deals magical damage to all enemies nearby instantly and then over time in the next 8 seconds. Generates extra aggro.</t>
  </si>
  <si>
    <t>Shocks target, dealing magical damage. Reduce target attack rate. Units that damaged by those who were shocked by Arcane Shock replenish mana.</t>
  </si>
  <si>
    <t>Force a non-hero enemy to attack you. Decrease target attack power.</t>
  </si>
  <si>
    <t>Deals physical damage over time.</t>
  </si>
  <si>
    <t>Decreases all damage taken.</t>
  </si>
  <si>
    <t>Consumes up to 50% of max mana to cure yourself.</t>
  </si>
  <si>
    <t>Decreases attack power of all enemies nearby. Lacerate takes effect instantly once. Regen 25% of max mana, each target with Lacerate regens 1% extra mana for you.</t>
  </si>
  <si>
    <t>Passive: consumes mana to heal yourself after dodge attacks. Activate: no longer costs mana, increases dodge chance.</t>
  </si>
  <si>
    <t>Heal yourself and increase max HP.</t>
  </si>
  <si>
    <t>Heals target every second. When Lifebloom is removed from target, target takes a stronger healing.</t>
  </si>
  <si>
    <t>Heals target every 3 seconds. Up to 50% extra chance to deal critical healing based on target HP lost.</t>
  </si>
  <si>
    <t>Heals target once and every 5 seconds. If target HP is below 35%, Regrowth becomes instant healing.</t>
  </si>
  <si>
    <t>Heals target once. Flash of Light has extra chance to deal critical healing. After critical healing, your next Holy Light becomes instant.</t>
  </si>
  <si>
    <t>Heals target.</t>
  </si>
  <si>
    <t>Heals target based on target max HP. Ignores Decreases Healing Taken effect.</t>
  </si>
  <si>
    <t>When activated, your next healing spell always deals critical healing. Decrease cooldown of Flash of Light and cast time of Holy Light.</t>
  </si>
  <si>
    <t>Mark target. All your healings dealt to other target will also heal the marked target. Beacon of Light will also absorbs a lethal damage once and be removed after that.</t>
  </si>
  <si>
    <t>Apply a shield that absorbs damage on target. Can't cast Shield to the same target within 10 seconds.</t>
  </si>
  <si>
    <t>Apply a mark to target. When target takes damage, heals target based on damage taken and the mark jump to another target.</t>
  </si>
  <si>
    <t>Dispel one debuff from an ally or a buff from an enemy.</t>
  </si>
  <si>
    <t>You and your Ghoul Servant will stun target on next attack and decrease target armor.</t>
  </si>
  <si>
    <t>Place a Frost Trap at target location. When triggered, freeze target for 5 seconds and slow all enemies on the ground nearby.</t>
  </si>
  <si>
    <t>Sacrifice your Ghoul Servant, absorbs its current HP to heal you.</t>
  </si>
  <si>
    <t>Summon a Ghoul Servant to fight by your side.</t>
  </si>
  <si>
    <t>Deals extra damage that equals to 5% of your HP and heals you for that amount.</t>
  </si>
  <si>
    <t>When activated, each attack consumes 10 mana and deals extra damage, also increases attack speed.</t>
  </si>
  <si>
    <t>Deals 150% of normal attack to target. Can only be used after a Rend damage or target dodged your attacks. Overpower cannot be dodged and replenishes mana for you.</t>
  </si>
  <si>
    <t>Deals a power strike to target and decreases target healing taken by 50%. Refreshes target Rend effect.</t>
  </si>
  <si>
    <t>After melee attack, Overpower or Mortal Strike deal critical hits, you gain some Valor Points. Continuous critical hits grow your Valor Points exponentially. Execute damage is based on your Valor Points.</t>
  </si>
  <si>
    <t>Transforms target into a harmless sheep.</t>
  </si>
  <si>
    <t>Transfer your last stolen buff to an ally.</t>
  </si>
  <si>
    <t>var1</t>
  </si>
  <si>
    <t>var2</t>
  </si>
  <si>
    <t>var3</t>
  </si>
  <si>
    <t>Shoot a Dark Arrow and deals physical damage to target.</t>
  </si>
  <si>
    <t>Deals magical damage to target and decrease target movement speed by 40%.</t>
  </si>
  <si>
    <t>Summons a few waves of Blizzard to deal magical damage to all enemies in range.</t>
  </si>
  <si>
    <t>Deals magical damage to target. Has a chance to cooldown Earth Shock.</t>
  </si>
  <si>
    <t>Deals magical damage to target and counters the target's spellcast.</t>
  </si>
  <si>
    <t>Dispel one debuff from an ally or a buff from an enemy. Increase or decrease target's attack speed.</t>
  </si>
  <si>
    <t>After Storm Lash, casts Lightning Totem, deals rapid magical damage to one nearby target and target takes more magical damage. After Earch Shock, casts Earthbind Totem, decreases movement speed of all enemies nearby. After Purge, casts Torrent Totem, replenishes mana for all allies nearby.</t>
  </si>
  <si>
    <t>Transforms into pure lightning. Increases all damage dealt by 30%, attack speed by 20%, armor by 75. Normal attacks becomes Storm Lash.</t>
  </si>
  <si>
    <t>Consumes all combo points to stun target and decrease target's armor.</t>
  </si>
  <si>
    <t>When activated, increase attack speed and gains cleave effect.</t>
  </si>
  <si>
    <t>Deals magical damage to target over time. Target takes increased magical damage.</t>
  </si>
  <si>
    <t>Becomes invisible and clears all aggros. When Stealth effect is removed, increases all damage and healing dealt by 30%.</t>
  </si>
  <si>
    <t>Heals target every 3 seconds and target takes increased healings.</t>
  </si>
  <si>
    <t>After death, your master gains 20% increased attack speed and attack power.</t>
  </si>
  <si>
    <t>Release a frost nova, freeze and stun all enemies nearby. Affected targets take increased magical damage.</t>
  </si>
  <si>
    <t>Deals magical damage to target, heals yourself and increases your max HP based on damage dealt.</t>
  </si>
  <si>
    <t>Deals magical damage to target over time. Replenishes mana for you based on the damage dealt.</t>
  </si>
  <si>
    <t>Consumes 10% your HP to deal magical damage to target.</t>
  </si>
  <si>
    <t>Stun all enemies nearby.</t>
  </si>
  <si>
    <t>Deals physical damage to target and replenishes mana. Infest target with Frostbite, dealing magical damage over time.</t>
  </si>
  <si>
    <t>Deals magical damage to target and target takes increased magical damage. Or heals an undead ally. Casting Death Coils gains you some Death Power.</t>
  </si>
  <si>
    <t>Spread one most powerful Frostbite to all enemies nearby and refreshes all Frostbite duration. Each affected target restores your mana.</t>
  </si>
  <si>
    <t>Hang a target, Frostbite damage will stun target for 0.3 second. Your minions deals increased damage to Hanged target.</t>
  </si>
  <si>
    <t>Summon a legion of undeads.</t>
  </si>
  <si>
    <t>Deals {1#} magical damage.</t>
  </si>
  <si>
    <t>Deals {1#} magical damage. Attack rate decreased by {2%}.</t>
  </si>
  <si>
    <t>Decrease {1%} all damage taken.</t>
  </si>
  <si>
    <t>{1#} direct physical damage, {2#} physical damage over time.</t>
  </si>
  <si>
    <t>Decreases {1%} attack power.</t>
  </si>
  <si>
    <t>Heals up to {1%} and {2#} extra HP.</t>
  </si>
  <si>
    <t>level_description_template</t>
  </si>
  <si>
    <t>Heals up to {1%} of max HP, increases {2%} dodge chance.</t>
  </si>
  <si>
    <t>Heals {1%} of max HP and increases max HP.</t>
  </si>
  <si>
    <t>Heals {1#} over time, heals {2#} on removal.</t>
  </si>
  <si>
    <t>Heals {1#} over time. Has the max extra chance to deal critical healing on target HP lower than {2%}.</t>
  </si>
  <si>
    <t>Heals {1#}, heals {2#} over time. Instant heal every {3#} seconds.</t>
  </si>
  <si>
    <t>Consumes a Rejuvenation or Regrowth buff from target and heals target for the total healings that buff could deal.</t>
  </si>
  <si>
    <t>Consumes one buff.</t>
  </si>
  <si>
    <t>Heals {1#} over time.</t>
  </si>
  <si>
    <t>Heals {1#}, {2%} extra chance to deal critical healing.</t>
  </si>
  <si>
    <t>Heals {1#}.</t>
  </si>
  <si>
    <t>Decrease cooldown of Flash of Light to {1#} second. Decrease cast time of Holy Light by {2%}.</t>
  </si>
  <si>
    <t>Marked target receives {1%} of healing.</t>
  </si>
  <si>
    <t>Heals {1#}, target takes {2%} increased healing.</t>
  </si>
  <si>
    <t>Absorbs {1#} damage.</t>
  </si>
  <si>
    <t>Heals {1%} of the damage. Jumps {2#} times.</t>
  </si>
  <si>
    <t>Heals {1%} of the damage. Jumps {2#} times. If target HP is below 50%, Prayer of Mending will not jump to another target.</t>
  </si>
  <si>
    <t>Dispels one magical effect.</t>
  </si>
  <si>
    <t>Dispels one magical effect. Increases your spell haste by {1%}.</t>
  </si>
  <si>
    <t>Deals {1%} physical damage of normal attack.</t>
  </si>
  <si>
    <t>Deals {1%} physical damage of normal attack. {2%} chance to shoot 2 arrows.</t>
  </si>
  <si>
    <t>Deals {1%} physical damage of normal attack. {2%} chance to shoot 2 arrows. {3%} chance to shoot 3 arrows.</t>
  </si>
  <si>
    <t>Decreases target armor by {1#}.</t>
  </si>
  <si>
    <t>Active in {1#} seconds, decreases targets movement speed by {2%}.</t>
  </si>
  <si>
    <t>Replenishes {1#} mana. Target's attack rate is decreased by {2%}. Souls deals {3#} damage.</t>
  </si>
  <si>
    <t>After learnt, Power of Banshee is activated. Every attack replenishes mana for you and curse target, making target has a chance to miss. You can switch to Power of Abomination, consumes mana every second and summons souls to deal magical damage your target on every attack. On Power of Abomination activation, Ghoul Servant increases attack speed by 50%.</t>
  </si>
  <si>
    <t>Heals for {1%} of Ghoul Servant's HP.</t>
  </si>
  <si>
    <t>Deals {1#} extra damage, increases attack speed by {2%}.</t>
  </si>
  <si>
    <t>Deals {1#} extra damage, increases attack speed by {2%}. Permanently increases critical chance by 10%.</t>
  </si>
  <si>
    <t>Deals {1#} damage.</t>
  </si>
  <si>
    <t>Replenishes {1#} mana. {2%} extra chance to deal critical damage.</t>
  </si>
  <si>
    <t>Deals {1%} physical damage of normal attack. Increases critical chance of all allies nearby by {2%}.</t>
  </si>
  <si>
    <t>Increases 1 Valor Point every {1#} seconds during combat.</t>
  </si>
  <si>
    <t>Stun for {1#} seconds. Targets take {2%} extra magical damage.</t>
  </si>
  <si>
    <t>Deals {1%} magical damage of normal attack. {2%} chance to cooldown Earth Shock.</t>
  </si>
  <si>
    <t>Increase or decrease {1%} attack speed.</t>
  </si>
  <si>
    <t>Lightning Totem deals 20 magical damage, target takes {1%} increased magical damage. Earthbind Totem decreases targets movement speed by {2%}. Torrent Totem replenishes {3#} mana.</t>
  </si>
  <si>
    <t>Leveling up increases duration.</t>
  </si>
  <si>
    <t>Stun for {1#} seconds. Each combo point adds 1 more second and decrease target's armor by {2#}.</t>
  </si>
  <si>
    <t>Leveling up decreases cooldown and increases buff duration.</t>
  </si>
  <si>
    <t>Deals {1#} magical damage, target takes {2%} increased magical damage.</t>
  </si>
  <si>
    <t>Deals {1#} magical damage, heals {2%} of the damage dealt.</t>
  </si>
  <si>
    <t>Deals {1#} magical damage. Also replenishes mana for allies.</t>
  </si>
  <si>
    <t>Deals {1%} magical damage of HP consumed.</t>
  </si>
  <si>
    <t>Stun for {1#} seconds.</t>
  </si>
  <si>
    <t>class_CN</t>
  </si>
  <si>
    <t>name</t>
  </si>
  <si>
    <t>name_CN</t>
  </si>
  <si>
    <t>description_CN</t>
  </si>
  <si>
    <t>description</t>
  </si>
  <si>
    <t>level_description_CN</t>
  </si>
  <si>
    <t>level_description_template_CN</t>
  </si>
  <si>
    <t>tooltip_template_CN</t>
  </si>
  <si>
    <t>tooltip_template</t>
  </si>
  <si>
    <t>Deals {1#} magical damage to all enemies nearby instantly and then over time in the next 8 seconds. Generates extra aggro.</t>
  </si>
  <si>
    <t>Deals {1#} magical damage to target. Decrease target attack rate by {2%}. Units that damaged by those who were shocked by Arcane Shock replenish mana.</t>
  </si>
  <si>
    <t>Force a non-hero enemy to attack you. Decrease target attack power by {1%}.</t>
  </si>
  <si>
    <t>Decreases all damage taken by {1%}.</t>
  </si>
  <si>
    <t>Deals {1#} physical damage to target and {2#} physical damage over time.</t>
  </si>
  <si>
    <t>Decreases attack power by {1%} of all enemies nearby. Lacerate takes effect instantly once. Regen 25% of max mana, each target with Lacerate regens 1% extra mana for you.</t>
  </si>
  <si>
    <t>Consumes up to 50% of max mana to cure yourself for {1%} of max HP plus {2#} extra.</t>
  </si>
  <si>
    <t>Passive: consumes mana to heal yourself by {1%} after dodge attacks. Activate: no longer costs mana, increases dodge chance by {2%}.</t>
  </si>
  <si>
    <t>Heal yourself and increase max HP by {1%} of your max HP.</t>
  </si>
  <si>
    <t>Heals target for {1#} every second. When Lifebloom is removed from target, heal target for {2#}.</t>
  </si>
  <si>
    <t>Heals target for {1#} every 3 seconds. Up to 50% extra chance to deal critical healing on target HP lower than {2%}.</t>
  </si>
  <si>
    <t>Heals target once for {1#}. Heals target for {2#} every 5 seconds. If target HP is below 35%, Regrowth becomes instant healing, this happens every {3#} seconds.</t>
  </si>
  <si>
    <t>Heals all allies nearby and replenishes 30% of their max mana. Tranquility generates no aggro.</t>
  </si>
  <si>
    <t>Heals all allies nearby for {1#} and replenishes 30% of their max mana. Tranquility generates no aggro.</t>
  </si>
  <si>
    <t>Heals target for {1#}. Flash of Light has {2%} extra chance to deal critical healing. After critical healing, your next Holy Light becomes instant.</t>
  </si>
  <si>
    <t>Heals target for {1#}.</t>
  </si>
  <si>
    <t>Heals target for {1%} of target max HP. Ignores Decreases Healing Taken effect.</t>
  </si>
  <si>
    <t>Heals {1%} of max HP.</t>
  </si>
  <si>
    <t>Heals {1%} of max HP. If Holy Shock deals critical healing, apply a Beacon of Light to target, but will not aborb a leathal damage for target.</t>
  </si>
  <si>
    <t>Heals target for {1%} of target max HP. Ignores Decreases Healing Taken effect. If Holy Shock deals critical healing, apply a Beacon of Light to target, but will not aborb a leathal damage for target.</t>
  </si>
  <si>
    <t>When activated, your next healing spell always deals critical healing. Decrease cooldown of Flash of Light to {1#} and cast time of Holy Light by {2%}.</t>
  </si>
  <si>
    <t>Mark target. All your healings dealt to other target will also heal the marked target for {1%} of the amount. Beacon of Light will also absorbs a lethal damage once and be removed after that.</t>
  </si>
  <si>
    <t>Heals target for {1#} every 3 seconds and target takes increased healings by {2%}.</t>
  </si>
  <si>
    <t>Apply a shield that absorbs {1#} damage on target. Can't cast Shield to the same target within 10 seconds.</t>
  </si>
  <si>
    <t>Apply a mark to target. When target takes damage, heals target for {1%} of the damage taken and the mark jump to another target. Jumps {2#} times.</t>
  </si>
  <si>
    <t>Apply a mark to target. When target takes damage, heals target for {1%} of the damage taken and the mark jump to another target. Jumps {2#} times. If target HP is below 50%, Prayer of Mending will not jump to another target.</t>
  </si>
  <si>
    <t>Dispel one debuff from an ally or a buff from an enemy. Increases your spell haste by {1%}.</t>
  </si>
  <si>
    <t>Shoot a Dark Arrow and deals {1%} physical damage of your normal attack to target.</t>
  </si>
  <si>
    <t>Shoot a Dark Arrow and deals {1%} physical damage of your normal attack to target. {2%} chance to shoot 2 arrows.</t>
  </si>
  <si>
    <t>Shoot a Dark Arrow and deals {1%} physical damage of your normal attack to target. {2%} chance to shoot 2 arrows. {3%} chance to shoot 3 arrows.</t>
  </si>
  <si>
    <t>You and your Ghoul Servant will stun target on next attack and decrease target armor by {1#}.</t>
  </si>
  <si>
    <t>Place a Frost Trap at target location, becomes active in {1#} seconds. When triggered, freeze target for 5 seconds and slow all enemies by {2%} on the ground nearby.</t>
  </si>
  <si>
    <t>After learnt, Power of Banshee is activated. Every attack replenishes {1#} mana for you and curse target, making target has {2%} chance to miss. You can switch to Power of Abomination, consumes mana every second and summons souls to deal {3#} magical damage your target on every attack. On Power of Abomination activation, Ghoul Servant increases attack speed by 50%.</t>
  </si>
  <si>
    <t>Sacrifice your Ghoul Servant, absorbs its current HP to heal you for {1%} of its HP.</t>
  </si>
  <si>
    <t>When activated, each attack consumes 10 mana and deals {1#} extra damage, also increases attack speed by {2%}.</t>
  </si>
  <si>
    <t>Rend target, deals {1#} physical damage over time. Your next melee attack after a critical Rend is always critical. Rend damage enables Overpower.</t>
  </si>
  <si>
    <t>Deals 150% of normal attack to target. Can only be used after a Rend damage or target dodged your attacks. Overpower cannot be dodged and replenishes {1#} mana for you. {2%} extra chance to deal critical damage.</t>
  </si>
  <si>
    <t>Deals {1%} physical damage of normal attack to target and decreases target healing taken by 50%. Refreshes target Rend effect.</t>
  </si>
  <si>
    <t>Deals {1%} physical damage of normal attack to target and decreases target healing taken by 50%. Refreshes target Rend effect. Increases critical chance of all allies nearby by {2%}.</t>
  </si>
  <si>
    <t>After melee attack, Overpower or Mortal Strike deal critical hits, you gain some Valor Points. Continuous critical hits grow your Valor Points exponentially. Execute damage is based on your Valor Points. Increases 1 Valor Point every {1#} seconds during combat.</t>
  </si>
  <si>
    <t>Deals {1#} magical damage to target and decrease target movement speed by 40%.</t>
  </si>
  <si>
    <t>Summons a few waves of Blizzard to deal {1#} magical damage to all enemies in range.</t>
  </si>
  <si>
    <t>Release a frost nova, freeze and stun all enemies nearby for {1#} seconds. Affected targets take {2%} extra magical damage.</t>
  </si>
  <si>
    <t>Deals {1%} magical damage of normal attack to target. Has {2%} chance to cooldown Earth Shock.</t>
  </si>
  <si>
    <t>Deals {1#} magical damage to target and counters the target's spellcast.</t>
  </si>
  <si>
    <t>Dispel one debuff from an ally or a buff from an enemy. Increase or decrease target's attack speed by {1%}.</t>
  </si>
  <si>
    <t>After Storm Lash, casts Lightning Totem, deals rapid magical damage to one nearby target and target takes {1%} increased magical damage. After Earch Shock, casts Earthbind Totem, decreases movement speed by {2%} of all enemies nearby. After Purge, casts Torrent Totem, replenishes {3#} mana for all allies nearby.</t>
  </si>
  <si>
    <t>Consumes all combo points to stun target and decrease target's armor. Stun for {1#} seconds. Each combo point adds 1 more second and decrease target's armor by {2#}.</t>
  </si>
  <si>
    <t>Deals {1#} magical damage to target over time. Target takes {2%} increased magical damage.</t>
  </si>
  <si>
    <t>Deals {1#} magical damage to target, heals yourself and increases your max HP for {2%} of the damage dealt.</t>
  </si>
  <si>
    <t>Deals {1#} magical damage to target over time. Replenishes mana for you based on the damage dealt.</t>
  </si>
  <si>
    <t>Deals {1#} magical damage to target over time. Replenishes mana for all allies nearby based on the damage dealt.</t>
  </si>
  <si>
    <t>Consumes 10% your HP to deals {1%} magical damage of the HP consumed to target.</t>
  </si>
  <si>
    <t>Stun all enemies nearby for {1#} seconds.</t>
  </si>
  <si>
    <t>level</t>
  </si>
  <si>
    <t>aid</t>
  </si>
  <si>
    <t>A002</t>
  </si>
  <si>
    <t>A003</t>
  </si>
  <si>
    <t>A004</t>
  </si>
  <si>
    <t>A005</t>
  </si>
  <si>
    <t>A006</t>
  </si>
  <si>
    <t>A01F</t>
  </si>
  <si>
    <t>A0A1</t>
  </si>
  <si>
    <t>A016</t>
  </si>
  <si>
    <t>A0A2</t>
  </si>
  <si>
    <t>A00D</t>
  </si>
  <si>
    <t>A01X</t>
  </si>
  <si>
    <t>A01Y</t>
  </si>
  <si>
    <t>A01Z</t>
  </si>
  <si>
    <t>A00K</t>
  </si>
  <si>
    <t>A00L</t>
  </si>
  <si>
    <t>A00M</t>
  </si>
  <si>
    <t>A00N</t>
  </si>
  <si>
    <t>A00O</t>
  </si>
  <si>
    <t>A03V</t>
  </si>
  <si>
    <t>A03W</t>
  </si>
  <si>
    <t>A01C</t>
  </si>
  <si>
    <t>A01D</t>
  </si>
  <si>
    <t>A00R</t>
  </si>
  <si>
    <t>A00A</t>
  </si>
  <si>
    <t>A009</t>
  </si>
  <si>
    <t>A00C</t>
  </si>
  <si>
    <t>A0CJ</t>
  </si>
  <si>
    <t>A00G</t>
  </si>
  <si>
    <t>A02X</t>
  </si>
  <si>
    <t>paid</t>
  </si>
  <si>
    <t>A03Y</t>
  </si>
  <si>
    <t>Agyv</t>
  </si>
  <si>
    <t>A00S</t>
  </si>
  <si>
    <t>A010</t>
  </si>
  <si>
    <t>A020</t>
  </si>
  <si>
    <t>A0BO</t>
  </si>
  <si>
    <t>A00B</t>
  </si>
  <si>
    <t>A027</t>
  </si>
  <si>
    <t>A00E</t>
  </si>
  <si>
    <t>A01S</t>
  </si>
  <si>
    <t>A03H</t>
  </si>
  <si>
    <t>A01U</t>
  </si>
  <si>
    <t>A01W</t>
  </si>
  <si>
    <t>A00V</t>
  </si>
  <si>
    <t>A00Q</t>
  </si>
  <si>
    <t>A0AG</t>
  </si>
  <si>
    <t>A01G</t>
  </si>
  <si>
    <t>A01H</t>
  </si>
  <si>
    <t>A01M</t>
  </si>
  <si>
    <t>A0A0</t>
  </si>
  <si>
    <t>A00W</t>
  </si>
  <si>
    <t>A00X</t>
  </si>
  <si>
    <t>A00Z</t>
  </si>
  <si>
    <t>A013</t>
  </si>
  <si>
    <t>A017</t>
  </si>
  <si>
    <t>A01L</t>
  </si>
  <si>
    <t>A01N</t>
  </si>
  <si>
    <t>A01O</t>
  </si>
  <si>
    <t>A01Q</t>
  </si>
  <si>
    <t>A01R</t>
  </si>
  <si>
    <t>defend</t>
  </si>
  <si>
    <t>flamestrike</t>
  </si>
  <si>
    <t>magicleash</t>
  </si>
  <si>
    <t>divineshield</t>
  </si>
  <si>
    <t>coldarrowstarg</t>
  </si>
  <si>
    <t>deathcoil</t>
  </si>
  <si>
    <t>dispel</t>
  </si>
  <si>
    <t>cripple</t>
  </si>
  <si>
    <t>rejuvination</t>
  </si>
  <si>
    <t>replenishlife</t>
  </si>
  <si>
    <t>tranquility</t>
  </si>
  <si>
    <t>innerfire</t>
  </si>
  <si>
    <t>holybolt</t>
  </si>
  <si>
    <t>resurrection</t>
  </si>
  <si>
    <t>massteleport</t>
  </si>
  <si>
    <t>summonphoenix</t>
  </si>
  <si>
    <t>thunderbolt</t>
  </si>
  <si>
    <t>stomp</t>
  </si>
  <si>
    <t>voodoo</t>
  </si>
  <si>
    <t>windwalk</t>
  </si>
  <si>
    <t>drunkenhaze</t>
  </si>
  <si>
    <t>frostnova</t>
  </si>
  <si>
    <t>polymorph</t>
  </si>
  <si>
    <t>channel</t>
  </si>
  <si>
    <t>forkedlightning</t>
  </si>
  <si>
    <t>metamorphsis</t>
  </si>
  <si>
    <t>starfall</t>
  </si>
  <si>
    <t>cyclone</t>
  </si>
  <si>
    <t>ANcl</t>
  </si>
  <si>
    <t>AEme</t>
  </si>
  <si>
    <t>F</t>
  </si>
  <si>
    <t>T</t>
  </si>
  <si>
    <t>disable_other_abilities</t>
  </si>
  <si>
    <t>art_duration</t>
  </si>
  <si>
    <t>order_id</t>
  </si>
  <si>
    <t>follow_through_time</t>
  </si>
  <si>
    <t>target_type</t>
  </si>
  <si>
    <t>options</t>
  </si>
  <si>
    <t>button</t>
  </si>
  <si>
    <t>ReplaceableTextures\CommandButtons\BTNHumanArmorUpThree.blp</t>
  </si>
  <si>
    <t>ReplaceableTextures\CommandButtons\BTNInnerFire.blp</t>
  </si>
  <si>
    <t>ReplaceableTextures\CommandButtons\BTNFeedBack.blp</t>
  </si>
  <si>
    <t>ReplaceableTextures\CommandButtons\BTNDarkSummoning.blp</t>
  </si>
  <si>
    <t>ReplaceableTextures\CommandButtons\BTNDivineIntervention.blp</t>
  </si>
  <si>
    <t>ReplaceableTextures\CommandButtons\BTNImprovedStrengthOfTheWild.blp</t>
  </si>
  <si>
    <t>ReplaceableTextures\CommandButtons\BTNBattleRoar.blp</t>
  </si>
  <si>
    <t>ReplaceableTextures\CommandButtons\BTNNaturesBlessing.blp</t>
  </si>
  <si>
    <t>ReplaceableTextures\CommandButtons\BTNEnchantedBears.blp</t>
  </si>
  <si>
    <t>ReplaceableTextures\CommandButtons\BTNUltravision.blp</t>
  </si>
  <si>
    <t>ReplaceableTextures\CommandButtons\BTNDeathAndDecay.blp</t>
  </si>
  <si>
    <t>ReplaceableTextures\CommandButtons\BTNRejuvenation.blp</t>
  </si>
  <si>
    <t>ReplaceableTextures\CommandButtons\BTNMagicImmunity.blp</t>
  </si>
  <si>
    <t>ReplaceableTextures\CommandButtons\BTNReplenishHealth.blp</t>
  </si>
  <si>
    <t>ReplaceableTextures\CommandButtons\BTNTranquility.blp</t>
  </si>
  <si>
    <t>ReplaceableTextures\CommandButtons\BTNHolyBolt.blp</t>
  </si>
  <si>
    <t>ReplaceableTextures\CommandButtons\BTNResurrection.blp</t>
  </si>
  <si>
    <t>ReplaceableTextures\CommandButtons\BTNSearingArrows.blp</t>
  </si>
  <si>
    <t>ReplaceableTextures\CommandButtons\BTNHeal.blp</t>
  </si>
  <si>
    <t>ReplaceableTextures\CommandButtons\BTNHealingWave.blp</t>
  </si>
  <si>
    <t>ReplaceableTextures\CommandButtons\BTNSorceressMaster.blp</t>
  </si>
  <si>
    <t>ReplaceableTextures\CommandButtons\BTNSpellBreakerMagicDefend.blp</t>
  </si>
  <si>
    <t>ReplaceableTextures\CommandButtons\BTNManaRecharge.blp</t>
  </si>
  <si>
    <t>ReplaceableTextures\CommandButtons\BTNDispelMagic.blp</t>
  </si>
  <si>
    <t>ReplaceableTextures\CommandButtons\BTNTheBlackArrow.blp</t>
  </si>
  <si>
    <t>ReplaceableTextures\CommandButtons\BTNSleep.blp</t>
  </si>
  <si>
    <t>ReplaceableTextures\CommandButtons\BTNFrost.blp</t>
  </si>
  <si>
    <t>ReplaceableTextures\CommandButtons\BTNPossession.blp</t>
  </si>
  <si>
    <t>ReplaceableTextures\CommandButtons\BTNDeathPact.blp</t>
  </si>
  <si>
    <t>ReplaceableTextures\CommandButtons\BTNArcaniteMelee.blp</t>
  </si>
  <si>
    <t>ReplaceableTextures\CommandButtons\BTNCriticalStrike.blp</t>
  </si>
  <si>
    <t>ReplaceableTextures\CommandButtons\BTNThoriumMelee.blp</t>
  </si>
  <si>
    <t>ReplaceableTextures\CommandButtons\BTNSpiritWalkerMasterTraining.blp</t>
  </si>
  <si>
    <t>ReplaceableTextures\CommandButtons\BTNCleavingAttack.blp</t>
  </si>
  <si>
    <t>ReplaceableTextures\CommandButtons\BTNColdArrows.blp</t>
  </si>
  <si>
    <t>ReplaceableTextures\CommandButtons\BTNBlizzard.blp</t>
  </si>
  <si>
    <t>ReplaceableTextures\CommandButtons\BTNFreezingBreath.blp</t>
  </si>
  <si>
    <t>ReplaceableTextures\CommandButtons\BTNPolymorph.blp</t>
  </si>
  <si>
    <t>ReplaceableTextures\CommandButtons\BTNSpellSteal.blp</t>
  </si>
  <si>
    <t>ReplaceableTextures\CommandButtons\BTNMagicalSentry.blp</t>
  </si>
  <si>
    <t>ReplaceableTextures\CommandButtons\BTNMonsoon.blp</t>
  </si>
  <si>
    <t>ReplaceableTextures\CommandButtons\BTNEarthquake.blp</t>
  </si>
  <si>
    <t>ReplaceableTextures\CommandButtons\BTNCrushingWave.blp</t>
  </si>
  <si>
    <t>ReplaceableTextures\CommandButtons\BTNHealingWard.blp</t>
  </si>
  <si>
    <t>ReplaceableTextures\CommandButtons\BTNSacrifice.blp</t>
  </si>
  <si>
    <t>ReplaceableTextures\CommandButtons\BTNImpale.blp</t>
  </si>
  <si>
    <t>ReplaceableTextures\CommandButtons\BTNEvasion.blp</t>
  </si>
  <si>
    <t>ReplaceableTextures\CommandButtons\BTNAmbush.blp</t>
  </si>
  <si>
    <t>ReplaceableTextures\CommandButtons\BTNPlagueCloud.blp</t>
  </si>
  <si>
    <t>ReplaceableTextures\CommandButtons\BTNSacrificialSkull.blp</t>
  </si>
  <si>
    <t>ReplaceableTextures\CommandButtons\BTNManaDrain.blp</t>
  </si>
  <si>
    <t>ReplaceableTextures\CommandButtons\BTNAnimateDead.blp</t>
  </si>
  <si>
    <t>ReplaceableTextures\CommandButtons\BTNUnsummonBuilding.blp</t>
  </si>
  <si>
    <t>button_position_normal_x</t>
  </si>
  <si>
    <t>button_position_normal_y</t>
  </si>
  <si>
    <t>button_position_research_x</t>
  </si>
  <si>
    <t>button_position_research_y</t>
  </si>
  <si>
    <t>anim_names</t>
  </si>
  <si>
    <t>stand,defend</t>
  </si>
  <si>
    <t>spell</t>
  </si>
  <si>
    <t>attack,slam</t>
  </si>
  <si>
    <t>Attack</t>
  </si>
  <si>
    <t>Spell</t>
  </si>
  <si>
    <t>Ready</t>
  </si>
  <si>
    <t>Channel,Stand</t>
  </si>
  <si>
    <t>Spell,Morph</t>
  </si>
  <si>
    <t>Attack,2</t>
  </si>
  <si>
    <t>Spell,Attack</t>
  </si>
  <si>
    <t>targets_allowed</t>
  </si>
  <si>
    <t>air,ground,enemy,neutral</t>
  </si>
  <si>
    <t>neutral,friend,vulnerable,ground,invulnerable,air,self</t>
  </si>
  <si>
    <t>neutral,friend,vulnerable,ground,invulnerable,air</t>
  </si>
  <si>
    <t>is_hero</t>
  </si>
  <si>
    <t>requirement</t>
  </si>
  <si>
    <t>e00B</t>
  </si>
  <si>
    <t>e003</t>
  </si>
  <si>
    <t>Type - Tank</t>
  </si>
  <si>
    <t>Aescendants of the Highborne, masters of arcane and fire magic. Specialized in Blocking and Damage Reduction.</t>
  </si>
  <si>
    <t>Shield Block - Increase block chance, reflects most spells. After blocked an attack, reflects blocked damage.</t>
  </si>
  <si>
    <t>Sunfire Storm - Deals magical damage to all enemies nearby.</t>
  </si>
  <si>
    <t>Arcane Shock - Deals magical damage to target and replenishes mana after hit by these targets.</t>
  </si>
  <si>
    <t>Discord - Taunt target and force it to attack you.</t>
  </si>
  <si>
    <t>Shield of Sin'dorei - Decreases all damage taken.</t>
  </si>
  <si>
    <t>Druids in Bear Form. Specialized in bleed damage and self healing.</t>
  </si>
  <si>
    <t>Lacerate - Make target bleed, dealing physical damage.</t>
  </si>
  <si>
    <t>Savage Roar - Generates mana, improve Lacerate effect, and decrease enemies' attack power.</t>
  </si>
  <si>
    <t>Forest Cure - Heal yourself.</t>
  </si>
  <si>
    <t>Natural Reflex - Increase dodge chance and heal yourself after dodging attacks.</t>
  </si>
  <si>
    <t>Survival Instincts - Increase max HP.</t>
  </si>
  <si>
    <t>Type - Healer</t>
  </si>
  <si>
    <t>Friends of the nature. They can summon souls of the forest to heal their allies. Specialized in slow but long last healings.</t>
  </si>
  <si>
    <t>Lifebloom - Heals target for a short period of time, instant heal on removal.</t>
  </si>
  <si>
    <t>Rejuvenation - Heals target for a longer time.</t>
  </si>
  <si>
    <t>Regrowth - Casts to heal target for a ver long time. Becomes instant under emergent circumstances.</t>
  </si>
  <si>
    <t>Swiftmend - Consumes Healing over time effect and instantly heals target.</t>
  </si>
  <si>
    <t>Tranquility - Rapidly heals all allies nearby.</t>
  </si>
  <si>
    <t>Warriors of the light, able to harness pure holy power. Specialized in instant and critical healings.</t>
  </si>
  <si>
    <t>Flash of Light - Heals target instantly. After critical healing, your next Holy Light becomes instant.</t>
  </si>
  <si>
    <t>Holy Light - Casts to heals target.</t>
  </si>
  <si>
    <t>Holy Shock - Heals target based on target max HP.</t>
  </si>
  <si>
    <t>Divine Favor - Decrease cooldown of Flash of Light and cast time of Holy Light.</t>
  </si>
  <si>
    <t>Beacon of Light - Mark target. All your healings dealt to other target will also heal the marked target.</t>
  </si>
  <si>
    <t>Priests of the light, able to harness pure holy power. Specialized in applying protective spell to allies.</t>
  </si>
  <si>
    <t>Heal - Heals target over time.</t>
  </si>
  <si>
    <t>Prayer of Healing - Heals all allies with in target area and increases their armor.</t>
  </si>
  <si>
    <t>Shield - Apply a shield that absorbs damage on target.</t>
  </si>
  <si>
    <t>Prayer of Mending - Apply a mark to target. When target takes damage, heals target and jump to another ally.</t>
  </si>
  <si>
    <t>Dispel - Dispel one debuff from an ally or a buff from an enemy.</t>
  </si>
  <si>
    <t>Type - Ranged DPS</t>
  </si>
  <si>
    <t>They are born to be excellent rangers while their dark power grants them the ability to enslave undead creatures to fight by their side.</t>
  </si>
  <si>
    <t>Dark Arrow - Shoot a Dark Arrow and deals physical damage to target.</t>
  </si>
  <si>
    <t>Concerntration - You and your Ghoul Servant will stun target on next attack and decrease target armor.</t>
  </si>
  <si>
    <t>Freezing Trap - Place a Frost Trap at target location. When triggered, freeze target for 5 seconds and slow all enemies on the ground nearby.</t>
  </si>
  <si>
    <t>Power of Banshee/Abomination - Replenishes mana or power up attacks.</t>
  </si>
  <si>
    <t>Death Pact - Sacrifice your Ghoul Servant, absorbs its life to heal you.</t>
  </si>
  <si>
    <t>Type - Melee DPS</t>
  </si>
  <si>
    <t>Master of swordsmanship, always give their enemies a critical strike. Specialized in dealing single target damage.</t>
  </si>
  <si>
    <t>Heroic Strike - When activated, each attack consumes mana and deals extra damage.</t>
  </si>
  <si>
    <t>Rend - Rend target, deals physical damage over time. Your next melee attack after a critical Rend is always critical.</t>
  </si>
  <si>
    <t>Overpower - Overpower cannot be dodged and replenishes mana for you.</t>
  </si>
  <si>
    <t>Mortal Strike - Deals a power strike to target and decreases target healing taken.</t>
  </si>
  <si>
    <t>Execute - Deals a death blow to your target based on your Valor Points.</t>
  </si>
  <si>
    <t>Type - Spell Caster</t>
  </si>
  <si>
    <t>Master of frost and arcane spells. Specialized in frost damage and crowd control.</t>
  </si>
  <si>
    <t>Frost Bolt - Deals magical damage to target and decrease target movement speed.</t>
  </si>
  <si>
    <t>Blizzard - Summons a few waves of Blizzard to deal magical damage to all enemies in range.</t>
  </si>
  <si>
    <t>Frost Nova - Release a frost nova, freeze and stun all enemies nearby.</t>
  </si>
  <si>
    <t>Polymorph - Transforms target into a harmless sheep.</t>
  </si>
  <si>
    <t>Spell Transfer - Steals a magical buff from an enemy target or transfer it to an ally.</t>
  </si>
  <si>
    <t>Elements answer their calls and destroy their enemies. Specialized in burst damage.</t>
  </si>
  <si>
    <t>Storm Lash - Deals magical damage to target. Has a chance to cooldown Earth Shock.</t>
  </si>
  <si>
    <t>Earth Shock - Deals tremendous magical damage to target and counters the target's spellcast.</t>
  </si>
  <si>
    <t>Purge - Dispel one debuff from an ally or a buff from an enemy.</t>
  </si>
  <si>
    <t>Enchanted Totem - Summon different kinds of totems based on previous spellcast.</t>
  </si>
  <si>
    <t>Ascendance - Transforms into pure lightning. Normal attacks becomes Storm Lash.</t>
  </si>
  <si>
    <t>Once were Demon Hunters, exiled by their people. Specialized in assassination and multiple targeting.</t>
  </si>
  <si>
    <t>Sinister Strike - Deal physical damage to target and gains one combo point.</t>
  </si>
  <si>
    <t>Evaserate - Consumes all combo points to deal physical damage to target once and over time.</t>
  </si>
  <si>
    <t>Assault - Consumes all combo points to stun target and decrease target's armor.</t>
  </si>
  <si>
    <t>Flade Flurry - When activated, increase attack speed and gains cleave effect.</t>
  </si>
  <si>
    <t>Stealth - Becomes invisible and amnushes a target.</t>
  </si>
  <si>
    <t>Priests of the darkness, able to harness pure dark power. Specialized in damage over time and self healing.</t>
  </si>
  <si>
    <t>Pain - Deals magical damage to target over time.</t>
  </si>
  <si>
    <t>Marrow Squeeze - Deals magical damage to target, heals yourself and increases your max HP.</t>
  </si>
  <si>
    <t>Mind Flay - Deals magical damage to target over time, replenishes mana.</t>
  </si>
  <si>
    <t>Death - Consumes your HP to deal magical damage to target.</t>
  </si>
  <si>
    <t>Terror - Stun all enemies nearby.</t>
  </si>
  <si>
    <t>blah</t>
  </si>
  <si>
    <t>Summons Ghoul Servant to fight by your side. Ghoul Servant can steal life from its enemies. Upon Ghoul Servant's death, your attack speed will be increased.</t>
  </si>
  <si>
    <t>bufftip</t>
  </si>
  <si>
    <t>buffuber</t>
  </si>
  <si>
    <t>buffpolar</t>
  </si>
  <si>
    <t>bufftype</t>
  </si>
  <si>
    <t>Increases block chance, reflects most spells, reflects blocked damage.</t>
  </si>
  <si>
    <t>B005</t>
  </si>
  <si>
    <t>buffaid</t>
  </si>
  <si>
    <t>buffbid</t>
  </si>
  <si>
    <t>A023</t>
  </si>
  <si>
    <t>A025</t>
  </si>
  <si>
    <t>B006</t>
  </si>
  <si>
    <t>Attack accuracy is decreased, replenishes mana for attack target.</t>
  </si>
  <si>
    <t>A030</t>
  </si>
  <si>
    <t>B00Y</t>
  </si>
  <si>
    <t>Attack power is decreased.</t>
  </si>
  <si>
    <t>Shield of Sin'dorei</t>
  </si>
  <si>
    <t>Damage taken is decreased.</t>
  </si>
  <si>
    <t>B00Z</t>
  </si>
  <si>
    <t>A031</t>
  </si>
  <si>
    <t>A02K</t>
  </si>
  <si>
    <t>B00P</t>
  </si>
  <si>
    <t>Takes physical damage over time.</t>
  </si>
  <si>
    <t>B00Q</t>
  </si>
  <si>
    <t>A02L</t>
  </si>
  <si>
    <t>B00S</t>
  </si>
  <si>
    <t>A02M</t>
  </si>
  <si>
    <t>Dodge chance is increased.</t>
  </si>
  <si>
    <t>A0A3</t>
  </si>
  <si>
    <t>B04H</t>
  </si>
  <si>
    <t>Max HP is increased.</t>
  </si>
  <si>
    <t>A011</t>
  </si>
  <si>
    <t>B00B</t>
  </si>
  <si>
    <t>Healed over time.</t>
  </si>
  <si>
    <t>Healed over time. Will be healed significantly on removal.</t>
  </si>
  <si>
    <t>A02G</t>
  </si>
  <si>
    <t>B00K</t>
  </si>
  <si>
    <t>A02J</t>
  </si>
  <si>
    <t>A01J</t>
  </si>
  <si>
    <t>B00M</t>
  </si>
  <si>
    <t>Healed over time slowly.</t>
  </si>
  <si>
    <t>A02N</t>
  </si>
  <si>
    <t>B00T</t>
  </si>
  <si>
    <t>Swiftmend</t>
  </si>
  <si>
    <t>Armor is increased.</t>
  </si>
  <si>
    <t>A04K</t>
  </si>
  <si>
    <t>B029</t>
  </si>
  <si>
    <t>Nature's Peace</t>
  </si>
  <si>
    <t>Generates no aggro.</t>
  </si>
  <si>
    <t>A0CH</t>
  </si>
  <si>
    <t>B05F</t>
  </si>
  <si>
    <t>Improved Holy Light</t>
  </si>
  <si>
    <t>Next Holy Light becomes instant.</t>
  </si>
  <si>
    <t>A02A</t>
  </si>
  <si>
    <t>B00G</t>
  </si>
  <si>
    <t>A0CI</t>
  </si>
  <si>
    <t>B05G</t>
  </si>
  <si>
    <t>Decreases cooldown of Flash of Light and cast time of Holy Light.</t>
  </si>
  <si>
    <t>Divine Surge</t>
  </si>
  <si>
    <t>Next spell always deals critical effect.</t>
  </si>
  <si>
    <t>A03D</t>
  </si>
  <si>
    <t>B019</t>
  </si>
  <si>
    <t>Holy Mark</t>
  </si>
  <si>
    <t>Also takes healing when Paladin heals other targets.</t>
  </si>
  <si>
    <t>A03X</t>
  </si>
  <si>
    <t>B01K</t>
  </si>
  <si>
    <t>A00U</t>
  </si>
  <si>
    <t>B03R</t>
  </si>
  <si>
    <t>Takes healing over time.</t>
  </si>
  <si>
    <t>Pure Thought</t>
  </si>
  <si>
    <t>Healing taken is increased.</t>
  </si>
  <si>
    <t>Heals all allies with in target area. Most injured targets will take more healings.</t>
  </si>
  <si>
    <t>Heals all allies for {1#} with in target area. Most injured targets will take more healings.</t>
  </si>
  <si>
    <t>A0CS</t>
  </si>
  <si>
    <t>B05O</t>
  </si>
  <si>
    <t>Fortitude</t>
  </si>
  <si>
    <t>A01T</t>
  </si>
  <si>
    <t>B01G</t>
  </si>
  <si>
    <t>Absorbs damage.</t>
  </si>
  <si>
    <t>B01L</t>
  </si>
  <si>
    <t>Soul Weaken</t>
  </si>
  <si>
    <t>Cannot be protected by Shield.</t>
  </si>
  <si>
    <t>A01K</t>
  </si>
  <si>
    <t>B01H</t>
  </si>
  <si>
    <t>Takes healing on damaged.</t>
  </si>
  <si>
    <t>A03Z</t>
  </si>
  <si>
    <t>B01R</t>
  </si>
  <si>
    <t>A040</t>
  </si>
  <si>
    <t>B01S</t>
  </si>
  <si>
    <t>Sunder Armor</t>
  </si>
  <si>
    <t>Armor is decreased.</t>
  </si>
  <si>
    <t>A041</t>
  </si>
  <si>
    <t>B01T</t>
  </si>
  <si>
    <t>Frost Trap</t>
  </si>
  <si>
    <t>Movement speed is decreased.</t>
  </si>
  <si>
    <t>A042</t>
  </si>
  <si>
    <t>B01U</t>
  </si>
  <si>
    <t>Curse</t>
  </si>
  <si>
    <t>Attack accuracy is decreased.</t>
  </si>
  <si>
    <t>A045</t>
  </si>
  <si>
    <t>B01X</t>
  </si>
  <si>
    <t>Evil Imbue</t>
  </si>
  <si>
    <t>Attack power and attack speed is increased.</t>
  </si>
  <si>
    <t>A0BP</t>
  </si>
  <si>
    <t>B052</t>
  </si>
  <si>
    <t>Each attack deals extra damage and attack speed is increased.</t>
  </si>
  <si>
    <t>A008</t>
  </si>
  <si>
    <t>B007</t>
  </si>
  <si>
    <t>A02O</t>
  </si>
  <si>
    <t>B00U</t>
  </si>
  <si>
    <t>Healing taken is decreased.</t>
  </si>
  <si>
    <t>A02P</t>
  </si>
  <si>
    <t>B00V</t>
  </si>
  <si>
    <t>Seek Weakness</t>
  </si>
  <si>
    <t>Attack critical chance is increased.</t>
  </si>
  <si>
    <t>A022</t>
  </si>
  <si>
    <t>B004</t>
  </si>
  <si>
    <t>A03I</t>
  </si>
  <si>
    <t>B01C</t>
  </si>
  <si>
    <t>Chilling</t>
  </si>
  <si>
    <t>Magical damage taken is increased.</t>
  </si>
  <si>
    <t>A034</t>
  </si>
  <si>
    <t>A035</t>
  </si>
  <si>
    <t>B013</t>
  </si>
  <si>
    <t>B012</t>
  </si>
  <si>
    <t>Torrent</t>
  </si>
  <si>
    <t>Attack speed is increased.</t>
  </si>
  <si>
    <t>Countercurrent</t>
  </si>
  <si>
    <t>Attack speed is decreased.</t>
  </si>
  <si>
    <t>A039</t>
  </si>
  <si>
    <t>B014</t>
  </si>
  <si>
    <t>Ionization</t>
  </si>
  <si>
    <t>A03A</t>
  </si>
  <si>
    <t>B015</t>
  </si>
  <si>
    <t>Earthbind</t>
  </si>
  <si>
    <t>A03C</t>
  </si>
  <si>
    <t>B017</t>
  </si>
  <si>
    <t>Transformed into pure lightning. You are greatly enpowered.</t>
  </si>
  <si>
    <t>A046</t>
  </si>
  <si>
    <t>B01Y</t>
  </si>
  <si>
    <t>Unstable Energy</t>
  </si>
  <si>
    <t>Replenishes mana quickly.</t>
  </si>
  <si>
    <t>A047</t>
  </si>
  <si>
    <t>A0AT</t>
  </si>
  <si>
    <t>B04O</t>
  </si>
  <si>
    <t>B01Z</t>
  </si>
  <si>
    <t>Disarmoured</t>
  </si>
  <si>
    <t>A048</t>
  </si>
  <si>
    <t>B020</t>
  </si>
  <si>
    <t>Attack speed is increased. Gains cleave effect.</t>
  </si>
  <si>
    <t>A049</t>
  </si>
  <si>
    <t>B021</t>
  </si>
  <si>
    <t>Damage and healing dealt is increased.</t>
  </si>
  <si>
    <t>A01V</t>
  </si>
  <si>
    <t>B002</t>
  </si>
  <si>
    <t>Takes magical damage over time.</t>
  </si>
  <si>
    <t>A021</t>
  </si>
  <si>
    <t>B003</t>
  </si>
  <si>
    <t>Erosion</t>
  </si>
  <si>
    <t>A04Q</t>
  </si>
  <si>
    <t>B02D</t>
  </si>
  <si>
    <t>Marrow Absorbed</t>
  </si>
  <si>
    <t>A00I</t>
  </si>
  <si>
    <t>Consumes one buff. Increases target dodge chance by {1%}.</t>
  </si>
  <si>
    <t>Does not consume buff, still deals healing. Increases target dodge chance by {1%}.</t>
  </si>
  <si>
    <t>Consumes a Rejuvenation or Regrowth buff from target and heals target for the total healings that buff could deal. Increases target dodge chance by {1%}.</t>
  </si>
  <si>
    <t>Heals target for the total healings of a Rejuvenation or Regrowth could deal. Increases target dodge chance by {1%}.</t>
  </si>
  <si>
    <t>A02E</t>
  </si>
  <si>
    <t>B00H</t>
  </si>
  <si>
    <t>A03U</t>
  </si>
  <si>
    <t>B01J</t>
  </si>
  <si>
    <t>Presence of Mind</t>
  </si>
  <si>
    <t>Spell haste is increased.</t>
  </si>
  <si>
    <t>Moonlight Greatsword Explosion</t>
  </si>
  <si>
    <t>Moonlight Greatsword Burst</t>
  </si>
  <si>
    <t>Thurg</t>
  </si>
  <si>
    <t>Bash</t>
  </si>
  <si>
    <t>20% chance to stun target for 1 sec.</t>
  </si>
  <si>
    <t>Gazakroth</t>
  </si>
  <si>
    <t>Fire Bolt</t>
  </si>
  <si>
    <t>Shoot at random target and deals 400 magical damage.</t>
  </si>
  <si>
    <t>Lord Raadan</t>
  </si>
  <si>
    <t>Ogre</t>
  </si>
  <si>
    <t>Lava Spawn</t>
  </si>
  <si>
    <t>Dragon Spawn</t>
  </si>
  <si>
    <t>Fire Nova</t>
  </si>
  <si>
    <t>Deals magical damage in area and decreases their armor.</t>
  </si>
  <si>
    <t>Darkheart</t>
  </si>
  <si>
    <t>Psychic Wail</t>
  </si>
  <si>
    <t>Banshee</t>
  </si>
  <si>
    <t>Periodically scares enemies nearby.</t>
  </si>
  <si>
    <t>Alyson Antille</t>
  </si>
  <si>
    <t>Sorceress</t>
  </si>
  <si>
    <t>Slither</t>
  </si>
  <si>
    <t>Skink</t>
  </si>
  <si>
    <t>Slug</t>
  </si>
  <si>
    <t>Moves around and leaves poison on ground.</t>
  </si>
  <si>
    <t>Fenstalker</t>
  </si>
  <si>
    <t>Sasquatch</t>
  </si>
  <si>
    <t>Break Leg</t>
  </si>
  <si>
    <t>Attack slows target movement speed by 75%.</t>
  </si>
  <si>
    <t>Koragg</t>
  </si>
  <si>
    <t>Cold Gaze</t>
  </si>
  <si>
    <t>Ghoul</t>
  </si>
  <si>
    <t>Debuff on target, target takes 200 magical damage when cast a spell.</t>
  </si>
  <si>
    <t>Fast Heal</t>
  </si>
  <si>
    <t>Heal target for 5000 HP.</t>
  </si>
  <si>
    <t>A00F</t>
  </si>
  <si>
    <t>B000</t>
  </si>
  <si>
    <t>A00H</t>
  </si>
  <si>
    <t>B001</t>
  </si>
  <si>
    <t>A00P</t>
  </si>
  <si>
    <t>B009</t>
  </si>
  <si>
    <t>A00T</t>
  </si>
  <si>
    <t>B00A</t>
  </si>
  <si>
    <t>A019</t>
  </si>
  <si>
    <t>B00C</t>
  </si>
  <si>
    <t>Stunned, fallen into deep nightmare.</t>
  </si>
  <si>
    <t>Left poisonous slug on trail. Poisonous deals magical damage every second.</t>
  </si>
  <si>
    <t>Whenever casts a spell, takes magical damage.</t>
  </si>
  <si>
    <t>Abyss Archon</t>
  </si>
  <si>
    <t>God of Death</t>
  </si>
  <si>
    <t>Phase</t>
  </si>
  <si>
    <t>Cooldown</t>
  </si>
  <si>
    <t>Tooltip</t>
  </si>
  <si>
    <t>Ubertip</t>
  </si>
  <si>
    <t>AbilityId</t>
  </si>
  <si>
    <t>OrderId</t>
  </si>
  <si>
    <t>A01B</t>
  </si>
  <si>
    <t>Remarks</t>
  </si>
  <si>
    <t>CastType</t>
  </si>
  <si>
    <t>immediate</t>
  </si>
  <si>
    <t>A01E</t>
  </si>
  <si>
    <t>A01P</t>
  </si>
  <si>
    <t>target</t>
  </si>
  <si>
    <t>A026</t>
  </si>
  <si>
    <t>A028</t>
  </si>
  <si>
    <t>ReplaceableTextures\\CommandButtons\\BTNOneHeadedOgre.blp</t>
  </si>
  <si>
    <t>ReplaceableTextures\\CommandButtons\\BTNBlueDragonSpawn.blp</t>
  </si>
  <si>
    <t>ReplaceableTextures\\CommandButtons\\BTNBanshee.blp</t>
  </si>
  <si>
    <t>ReplaceableTextures\\CommandButtons\\BTNSorceress.blp</t>
  </si>
  <si>
    <t>ReplaceableTextures\\CommandButtons\\BTNSkink.blp</t>
  </si>
  <si>
    <t>ReplaceableTextures\\CommandButtons\\BTNSasquatch.blp</t>
  </si>
  <si>
    <t>Appearance</t>
  </si>
  <si>
    <t>Defensive Aura</t>
  </si>
  <si>
    <t>Tier</t>
  </si>
  <si>
    <t>Effect</t>
  </si>
  <si>
    <t>Damage taken - 40%.</t>
  </si>
  <si>
    <t>Endurance Aura</t>
  </si>
  <si>
    <t>Thorns Aura</t>
  </si>
  <si>
    <t>Vampric Aura</t>
  </si>
  <si>
    <t>Rock</t>
  </si>
  <si>
    <t>Fanatic</t>
  </si>
  <si>
    <t>Bramble</t>
  </si>
  <si>
    <t>Vampire</t>
  </si>
  <si>
    <t>Champion Thorns</t>
  </si>
  <si>
    <t>UTID_CHMP_NAGA_ROYAL_GUARD</t>
  </si>
  <si>
    <t>Bleed</t>
  </si>
  <si>
    <t>Leech Aura</t>
  </si>
  <si>
    <t>ATK Death Coil</t>
  </si>
  <si>
    <t>Unholy Aura</t>
  </si>
  <si>
    <t>A02H</t>
  </si>
  <si>
    <t>A02Q</t>
  </si>
  <si>
    <t>A02R</t>
  </si>
  <si>
    <t>A02S</t>
  </si>
  <si>
    <t>A02T</t>
  </si>
  <si>
    <t>A02U</t>
  </si>
  <si>
    <t>A02V</t>
  </si>
  <si>
    <t>A033</t>
  </si>
  <si>
    <t>A0D8</t>
  </si>
  <si>
    <t>fanofknives</t>
  </si>
  <si>
    <t>A0D9</t>
  </si>
  <si>
    <t>A0DA</t>
  </si>
  <si>
    <t>Eternal Guardian</t>
  </si>
  <si>
    <t>Nothing</t>
  </si>
  <si>
    <t>Frenzy: increase damage dealt by 1000%, increase attack speed by 100%, restore 1 mana for boss. should be CCed or kited.</t>
  </si>
  <si>
    <t>A0DB</t>
  </si>
  <si>
    <t>B00O</t>
  </si>
  <si>
    <t>A0DC</t>
  </si>
  <si>
    <t>Eternal Frenzy</t>
  </si>
  <si>
    <t>eternal frenzy</t>
  </si>
  <si>
    <t>Unholy Tentacle</t>
  </si>
  <si>
    <t>Attacks restore 10 mana for the God of Death. Damage and healing dealt, attack speed are increased. Movement speed is decreased.</t>
  </si>
  <si>
    <t>ReplaceableTextures\\CommandButtons\\BTNTentacle.blp</t>
  </si>
  <si>
    <t>Filthy Tentacle</t>
  </si>
  <si>
    <t>Vicious Tentacle</t>
  </si>
  <si>
    <t>Foul Tentacle</t>
  </si>
  <si>
    <t>Root of Filth</t>
  </si>
  <si>
    <t>Root of Viciousness</t>
  </si>
  <si>
    <t>Root of Foulness</t>
  </si>
  <si>
    <t>point</t>
  </si>
  <si>
    <t>UTID_CHMP_FEL_WAR_BRINGER</t>
  </si>
  <si>
    <t>UTID_CHMP_DRACOLICH</t>
  </si>
  <si>
    <t>UTID_CHMP_INFERNO_CONSTRUCT</t>
  </si>
  <si>
    <t>UTID_CHMP_GARGANTUAN</t>
  </si>
  <si>
    <t>Attack speed &amp; movement speed + 100%, AP + 50%.</t>
  </si>
  <si>
    <t>Reflect 100% damage.</t>
  </si>
  <si>
    <t>1000% life steal.</t>
  </si>
  <si>
    <t>B00R</t>
  </si>
  <si>
    <t>A0DD</t>
  </si>
  <si>
    <t>Lost HP over time. Leech attack. Movement speed is decreased.</t>
  </si>
  <si>
    <t>A0DE</t>
  </si>
  <si>
    <t>Wind Serpent Servant</t>
  </si>
  <si>
    <t>Dive</t>
  </si>
  <si>
    <t>Fly to a height, and dive to a player and drag him towards the diving direction</t>
  </si>
  <si>
    <t>A0DG</t>
  </si>
  <si>
    <t>Deals {1%} melee attack damage.</t>
  </si>
  <si>
    <t>Consumes all combo points and deals deadly physical damage to target.</t>
  </si>
  <si>
    <t>Each combo point contributes {1#} damage.</t>
  </si>
  <si>
    <t>Consumes all combo points and deals deadly physical damage to target. Each combo point contributes {1#} damage.</t>
  </si>
  <si>
    <t>Deals physical damage and gains one combo point. Replenishes 100 mana per second (scales with |cff87ceebAttack Speed|r). When stealthing, Sinister Strike deals 200% more damage and grants 5 combo points.</t>
  </si>
  <si>
    <t>Deals {1%} melee damage and gains one combo point. Replenishes 100 mana per second (scales with |cff87ceebAttack Speed|r). When stealthing, Sinister Strike deals 200% more damage and grants 5 combo points.</t>
  </si>
  <si>
    <t>A001</t>
  </si>
  <si>
    <t>dstn</t>
  </si>
  <si>
    <t>BPSE</t>
  </si>
  <si>
    <t>Stun</t>
  </si>
  <si>
    <t>Unable to move, attack or cast spells.</t>
  </si>
  <si>
    <t>A09Z</t>
  </si>
  <si>
    <t>B04G</t>
  </si>
  <si>
    <t>A096</t>
  </si>
  <si>
    <t>B04A</t>
  </si>
  <si>
    <t>Attack speed and spell haste are decreased by 20%, movement speed is decreased by 30%.</t>
  </si>
  <si>
    <t>A09B</t>
  </si>
  <si>
    <t>B04B</t>
  </si>
  <si>
    <t>Ward of Protection</t>
  </si>
  <si>
    <t>Damage taken is decreased by 95%.</t>
  </si>
  <si>
    <t>A09V</t>
  </si>
  <si>
    <t>B04C</t>
  </si>
  <si>
    <t>Attack speed is increased by 100%.</t>
  </si>
  <si>
    <t>A09W</t>
  </si>
  <si>
    <t>B04D</t>
  </si>
  <si>
    <t>A09Y</t>
  </si>
  <si>
    <t>B04F</t>
  </si>
  <si>
    <t>A09X</t>
  </si>
  <si>
    <t>B04E</t>
  </si>
  <si>
    <t>Damage taken is increased by 50%.</t>
  </si>
  <si>
    <t>A0BA</t>
  </si>
  <si>
    <t>B04W</t>
  </si>
  <si>
    <t>Chaos</t>
  </si>
  <si>
    <t>Threat generated is increased by 300%.</t>
  </si>
  <si>
    <t>A0B9</t>
  </si>
  <si>
    <t>B04V</t>
  </si>
  <si>
    <t>A0BD</t>
  </si>
  <si>
    <t>B04X</t>
  </si>
  <si>
    <t>Damage dealt is increased by 100%.</t>
  </si>
  <si>
    <t>A02Z</t>
  </si>
  <si>
    <t>B00X</t>
  </si>
  <si>
    <t>Spell haste is increased by 75%. Movement speed is maximized.</t>
  </si>
  <si>
    <t>A0BE</t>
  </si>
  <si>
    <t>B04Y</t>
  </si>
  <si>
    <t>A0B6</t>
  </si>
  <si>
    <t>B04S</t>
  </si>
  <si>
    <t>A0BM</t>
  </si>
  <si>
    <t>B051</t>
  </si>
  <si>
    <t>Takes bleed damage over time. Upon removed, hatch two Parasitical Roaches.</t>
  </si>
  <si>
    <t>A0CT</t>
  </si>
  <si>
    <t>B05P</t>
  </si>
  <si>
    <t>A0BH</t>
  </si>
  <si>
    <t>B04Z</t>
  </si>
  <si>
    <t>Spell Reflection Aura</t>
  </si>
  <si>
    <t>Reflects all spells.</t>
  </si>
  <si>
    <t>A0BJ</t>
  </si>
  <si>
    <t>B050</t>
  </si>
  <si>
    <t>When casting a spell, drains the same amount of mana of the spell being casted.</t>
  </si>
  <si>
    <t>A0BT</t>
  </si>
  <si>
    <t>B054</t>
  </si>
  <si>
    <t>Takes magical damage based on HP lost over time.</t>
  </si>
  <si>
    <t>A0BV</t>
  </si>
  <si>
    <t>B055</t>
  </si>
  <si>
    <t>When Maid of Agony takes damage, you take equal magical damage.</t>
  </si>
  <si>
    <t>A0BY</t>
  </si>
  <si>
    <t>B056</t>
  </si>
  <si>
    <t>A0C0</t>
  </si>
  <si>
    <t>B057</t>
  </si>
  <si>
    <t>B058</t>
  </si>
  <si>
    <t>Slow</t>
  </si>
  <si>
    <t>A0C1</t>
  </si>
  <si>
    <t>Deals magical damage to enemies nearby.</t>
  </si>
  <si>
    <t>A0C5</t>
  </si>
  <si>
    <t>B059</t>
  </si>
  <si>
    <t>A0C6</t>
  </si>
  <si>
    <t>B05A</t>
  </si>
  <si>
    <t>Attack power is increased.</t>
  </si>
  <si>
    <t>A0CC</t>
  </si>
  <si>
    <t>B05C</t>
  </si>
  <si>
    <t>Maggot Bite</t>
  </si>
  <si>
    <t>A0BR</t>
  </si>
  <si>
    <t>B053</t>
  </si>
  <si>
    <t>Damage dealt is decreased.</t>
  </si>
  <si>
    <t>A0CE</t>
  </si>
  <si>
    <t>B05D</t>
  </si>
  <si>
    <t>Stun over time.</t>
  </si>
  <si>
    <t>A0AO</t>
  </si>
  <si>
    <t>B04K</t>
  </si>
  <si>
    <t>Takes magical over time and deals the same amout of damage to allies nearby.</t>
  </si>
  <si>
    <t>A0AP</t>
  </si>
  <si>
    <t>B04L</t>
  </si>
  <si>
    <t>Lightning Shiled</t>
  </si>
  <si>
    <t>Immune to all attacks, until Lightning Shield is removed.</t>
  </si>
  <si>
    <t>A0AQ</t>
  </si>
  <si>
    <t>B04M</t>
  </si>
  <si>
    <t>Malfunction</t>
  </si>
  <si>
    <t>Damage taken is increased by 500%.</t>
  </si>
  <si>
    <t>A03R</t>
  </si>
  <si>
    <t>B01E</t>
  </si>
  <si>
    <t>Lightning Vulnerability</t>
  </si>
  <si>
    <t>Takes increased damage from Forked Lightning.</t>
  </si>
  <si>
    <t>A03S</t>
  </si>
  <si>
    <t>B01F</t>
  </si>
  <si>
    <t>Attack speed and damage dealt is increased.</t>
  </si>
  <si>
    <t>A03T</t>
  </si>
  <si>
    <t>B01I</t>
  </si>
  <si>
    <t>A04T</t>
  </si>
  <si>
    <t>B02F</t>
  </si>
  <si>
    <t>Takes 200% more bleed damage.</t>
  </si>
  <si>
    <t>A04Z</t>
  </si>
  <si>
    <t>B02G</t>
  </si>
  <si>
    <t>Takes bleed damage.</t>
  </si>
  <si>
    <t>A050</t>
  </si>
  <si>
    <t>B02H</t>
  </si>
  <si>
    <t>Takes huge bleed damage.</t>
  </si>
  <si>
    <t>A052</t>
  </si>
  <si>
    <t>B02J</t>
  </si>
  <si>
    <t>Silent.</t>
  </si>
  <si>
    <t>A0B7</t>
  </si>
  <si>
    <t>B04T</t>
  </si>
  <si>
    <t>Filthy Goo</t>
  </si>
  <si>
    <t>Takes 50% more damage.</t>
  </si>
  <si>
    <t>A0B8</t>
  </si>
  <si>
    <t>B04U</t>
  </si>
  <si>
    <t>Desperation</t>
  </si>
  <si>
    <t>Prevents you from healing.</t>
  </si>
  <si>
    <t>dpmf</t>
  </si>
  <si>
    <t>B00I</t>
  </si>
  <si>
    <t>Turned into a harmless sheep.</t>
  </si>
  <si>
    <t>A0CG</t>
  </si>
  <si>
    <t>B05E</t>
  </si>
  <si>
    <t>Improved Earth Shock</t>
  </si>
  <si>
    <t>Next Earth Shock deals extra damage and costs no mana.</t>
  </si>
  <si>
    <t>A03E</t>
  </si>
  <si>
    <t>B01A</t>
  </si>
  <si>
    <t>A05T</t>
  </si>
  <si>
    <t>B02M</t>
  </si>
  <si>
    <t>Spirit Absorb</t>
  </si>
  <si>
    <t>Hex Lord gains some of your abilities.</t>
  </si>
  <si>
    <t>A04I</t>
  </si>
  <si>
    <t>B028</t>
  </si>
  <si>
    <t>Exhausted</t>
  </si>
  <si>
    <t>Unable to cast instant Regrowth.</t>
  </si>
  <si>
    <t>Select Hero</t>
  </si>
  <si>
    <t>A0DH</t>
  </si>
  <si>
    <t>Increase block chance by {1%}. Reflect {2#} spells.</t>
  </si>
  <si>
    <t>Increase block chance, reflects most spells. After blocked an attack, reflects blocked damage and generates extra threat.</t>
  </si>
  <si>
    <t>Increase block chance by {1%}, reflects {2#} spells. After blocked an attack, reflects blocked damage and generates extra threat.</t>
  </si>
  <si>
    <t>Fire Shift</t>
  </si>
  <si>
    <t>use 20% hp to teleport to target location. Deals aoe magical damage and applies stackable amp debuff.</t>
  </si>
  <si>
    <t>A0FE</t>
  </si>
  <si>
    <t>B00W</t>
  </si>
  <si>
    <t>A0FF</t>
  </si>
  <si>
    <t>Takes increased damage.</t>
  </si>
  <si>
    <t>Dance Mat</t>
  </si>
  <si>
    <t>One sector of the platform starts to charge. When done, boom that area. Cooldown comes from 8s. Each cast reduce cd by 0.15s.</t>
  </si>
  <si>
    <t>soulburn</t>
  </si>
  <si>
    <t>filthy tentacle drag</t>
  </si>
  <si>
    <t>A0FH</t>
  </si>
  <si>
    <t>B010</t>
  </si>
  <si>
    <t>A0FI</t>
  </si>
  <si>
    <t>vicious tentacle stun</t>
  </si>
  <si>
    <t>B018</t>
  </si>
  <si>
    <t>Damage and healing dealt is decreased.</t>
  </si>
  <si>
    <t>Befouled</t>
  </si>
  <si>
    <t>B011</t>
  </si>
  <si>
    <t>Viciousness</t>
  </si>
  <si>
    <t>Stunned over time.</t>
  </si>
  <si>
    <t>A0FJ</t>
  </si>
  <si>
    <t>A0FK</t>
  </si>
  <si>
    <t>A0FL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</si>
</sst>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sz val="11"/>
      <color rgb="FF000000"/>
      <name val="Verdana"/>
      <family val="2"/>
    </font>
    <font>
      <sz val="11"/>
      <color rgb="FFFF0000"/>
      <name val="Verdana"/>
      <family val="2"/>
    </font>
    <font>
      <sz val="10"/>
      <color rgb="FF000000"/>
      <name val="微软雅黑"/>
      <family val="2"/>
      <charset val="134"/>
    </font>
    <font>
      <sz val="10"/>
      <name val="微软雅黑"/>
      <family val="2"/>
      <charset val="134"/>
    </font>
    <font>
      <b/>
      <sz val="10"/>
      <color rgb="FF000000"/>
      <name val="微软雅黑"/>
      <family val="2"/>
      <charset val="134"/>
    </font>
    <font>
      <sz val="10"/>
      <color rgb="FF000000"/>
      <name val="Arial"/>
      <family val="2"/>
    </font>
    <font>
      <sz val="9"/>
      <name val="宋体"/>
      <family val="3"/>
      <charset val="134"/>
    </font>
    <font>
      <b/>
      <sz val="10.5"/>
      <color rgb="FF000000"/>
      <name val="Calibri"/>
      <family val="2"/>
      <scheme val="minor"/>
    </font>
    <font>
      <sz val="10.5"/>
      <color rgb="FF006100"/>
      <name val="Calibri"/>
      <family val="2"/>
      <scheme val="minor"/>
    </font>
    <font>
      <sz val="10.5"/>
      <color rgb="FF000000"/>
      <name val="Calibri"/>
      <family val="2"/>
      <scheme val="minor"/>
    </font>
    <font>
      <sz val="10.5"/>
      <name val="Calibri"/>
      <family val="2"/>
      <scheme val="minor"/>
    </font>
    <font>
      <sz val="10.5"/>
      <color rgb="FF9C5700"/>
      <name val="Calibri"/>
      <family val="2"/>
      <charset val="134"/>
      <scheme val="minor"/>
    </font>
    <font>
      <sz val="10.5"/>
      <name val="Calibri"/>
      <family val="2"/>
    </font>
    <font>
      <sz val="10.5"/>
      <color rgb="FF000000"/>
      <name val="Calibri"/>
      <family val="2"/>
    </font>
    <font>
      <b/>
      <sz val="10.5"/>
      <name val="Calibri"/>
      <family val="2"/>
      <scheme val="minor"/>
    </font>
    <font>
      <sz val="9"/>
      <color indexed="81"/>
      <name val="Tahoma"/>
      <family val="2"/>
    </font>
    <font>
      <b/>
      <sz val="9"/>
      <color indexed="81"/>
      <name val="Tahoma"/>
      <family val="2"/>
    </font>
    <font>
      <b/>
      <sz val="10.5"/>
      <color theme="0"/>
      <name val="Calibri"/>
      <family val="2"/>
    </font>
    <font>
      <sz val="10.5"/>
      <name val="Calibri"/>
      <family val="2"/>
    </font>
    <font>
      <sz val="10.5"/>
      <color rgb="FF000000"/>
      <name val="Calibri"/>
      <family val="2"/>
    </font>
    <font>
      <b/>
      <sz val="10.5"/>
      <color theme="0"/>
      <name val="Calibri"/>
      <family val="2"/>
      <scheme val="minor"/>
    </font>
    <font>
      <sz val="10.5"/>
      <color theme="0"/>
      <name val="Calibri"/>
      <family val="2"/>
      <scheme val="minor"/>
    </font>
    <font>
      <sz val="10.5"/>
      <color rgb="FF000000"/>
      <name val="Calibri"/>
      <family val="2"/>
      <scheme val="minor"/>
    </font>
    <font>
      <sz val="10.5"/>
      <color rgb="FF006100"/>
      <name val="Calibri"/>
      <family val="2"/>
      <scheme val="minor"/>
    </font>
    <font>
      <sz val="10.5"/>
      <color rgb="FF9C5700"/>
      <name val="Calibri"/>
      <family val="2"/>
      <charset val="134"/>
      <scheme val="minor"/>
    </font>
    <font>
      <b/>
      <sz val="10.5"/>
      <color rgb="FFFFFFFF"/>
      <name val="Calibri"/>
      <family val="2"/>
      <scheme val="minor"/>
    </font>
    <font>
      <sz val="10.5"/>
      <color rgb="FFFF0000"/>
      <name val="Calibri"/>
      <family val="2"/>
      <scheme val="minor"/>
    </font>
  </fonts>
  <fills count="75">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00FF00"/>
        <bgColor rgb="FF00FF00"/>
      </patternFill>
    </fill>
    <fill>
      <patternFill patternType="solid">
        <fgColor rgb="FFEAD1DC"/>
        <bgColor rgb="FFEAD1DC"/>
      </patternFill>
    </fill>
    <fill>
      <patternFill patternType="solid">
        <fgColor rgb="FFE6B8AF"/>
        <bgColor rgb="FFE6B8AF"/>
      </patternFill>
    </fill>
    <fill>
      <patternFill patternType="solid">
        <fgColor rgb="FFD9D2E9"/>
        <bgColor rgb="FFD9D2E9"/>
      </patternFill>
    </fill>
    <fill>
      <patternFill patternType="solid">
        <fgColor rgb="FFFFF2CC"/>
        <bgColor rgb="FFFFF2CC"/>
      </patternFill>
    </fill>
    <fill>
      <patternFill patternType="solid">
        <fgColor rgb="FFD0E0E3"/>
        <bgColor rgb="FFD0E0E3"/>
      </patternFill>
    </fill>
    <fill>
      <patternFill patternType="solid">
        <fgColor rgb="FFD9EAD3"/>
        <bgColor rgb="FFD9EAD3"/>
      </patternFill>
    </fill>
    <fill>
      <patternFill patternType="solid">
        <fgColor rgb="FFCCC0D9"/>
        <bgColor rgb="FFCCC0D9"/>
      </patternFill>
    </fill>
    <fill>
      <patternFill patternType="solid">
        <fgColor rgb="FFEA9999"/>
        <bgColor rgb="FFEA9999"/>
      </patternFill>
    </fill>
    <fill>
      <patternFill patternType="solid">
        <fgColor rgb="FFFFFF00"/>
        <bgColor rgb="FFFFFF00"/>
      </patternFill>
    </fill>
    <fill>
      <patternFill patternType="solid">
        <fgColor rgb="FFCCCCCC"/>
        <bgColor rgb="FFCCCCCC"/>
      </patternFill>
    </fill>
    <fill>
      <patternFill patternType="solid">
        <fgColor rgb="FFFFE599"/>
        <bgColor rgb="FFFFE599"/>
      </patternFill>
    </fill>
    <fill>
      <patternFill patternType="solid">
        <fgColor rgb="FFE06666"/>
        <bgColor rgb="FFE06666"/>
      </patternFill>
    </fill>
    <fill>
      <patternFill patternType="solid">
        <fgColor rgb="FFD99694"/>
        <bgColor rgb="FFD99694"/>
      </patternFill>
    </fill>
    <fill>
      <patternFill patternType="solid">
        <fgColor rgb="FFB6D7A8"/>
        <bgColor rgb="FFB6D7A8"/>
      </patternFill>
    </fill>
    <fill>
      <patternFill patternType="solid">
        <fgColor rgb="FFF4CCCC"/>
        <bgColor rgb="FFF4CCCC"/>
      </patternFill>
    </fill>
    <fill>
      <patternFill patternType="solid">
        <fgColor rgb="FFC6EFCE"/>
      </patternFill>
    </fill>
    <fill>
      <patternFill patternType="solid">
        <fgColor theme="1"/>
        <bgColor rgb="FFFFFFFF"/>
      </patternFill>
    </fill>
    <fill>
      <patternFill patternType="solid">
        <fgColor theme="1"/>
        <bgColor indexed="64"/>
      </patternFill>
    </fill>
    <fill>
      <patternFill patternType="solid">
        <fgColor rgb="FF00B0F0"/>
        <bgColor rgb="FF00FFFF"/>
      </patternFill>
    </fill>
    <fill>
      <patternFill patternType="solid">
        <fgColor rgb="FF7030A0"/>
        <bgColor rgb="FF9900FF"/>
      </patternFill>
    </fill>
    <fill>
      <patternFill patternType="solid">
        <fgColor rgb="FFCFE2F3"/>
        <bgColor rgb="FFCFE2F3"/>
      </patternFill>
    </fill>
    <fill>
      <patternFill patternType="solid">
        <fgColor rgb="FFFCE5CD"/>
        <bgColor rgb="FFFCE5CD"/>
      </patternFill>
    </fill>
    <fill>
      <patternFill patternType="solid">
        <fgColor rgb="FFB4A7D6"/>
        <bgColor rgb="FFB4A7D6"/>
      </patternFill>
    </fill>
    <fill>
      <patternFill patternType="solid">
        <fgColor rgb="FF7030A0"/>
        <bgColor rgb="FFFFFFFF"/>
      </patternFill>
    </fill>
    <fill>
      <patternFill patternType="solid">
        <fgColor theme="7" tint="0.79998168889431442"/>
        <bgColor indexed="64"/>
      </patternFill>
    </fill>
    <fill>
      <patternFill patternType="solid">
        <fgColor theme="9" tint="0.79998168889431442"/>
        <bgColor rgb="FFFFF2CC"/>
      </patternFill>
    </fill>
    <fill>
      <patternFill patternType="solid">
        <fgColor theme="9" tint="0.79998168889431442"/>
        <bgColor indexed="64"/>
      </patternFill>
    </fill>
    <fill>
      <patternFill patternType="solid">
        <fgColor theme="7" tint="0.79998168889431442"/>
        <bgColor rgb="FFEAD1DC"/>
      </patternFill>
    </fill>
    <fill>
      <patternFill patternType="solid">
        <fgColor theme="2"/>
        <bgColor rgb="FFFFF2CC"/>
      </patternFill>
    </fill>
    <fill>
      <patternFill patternType="solid">
        <fgColor rgb="FFC00000"/>
        <bgColor rgb="FF9900FF"/>
      </patternFill>
    </fill>
    <fill>
      <patternFill patternType="solid">
        <fgColor theme="4" tint="0.79998168889431442"/>
        <bgColor rgb="FFCCCCCC"/>
      </patternFill>
    </fill>
    <fill>
      <patternFill patternType="solid">
        <fgColor theme="9" tint="0.79998168889431442"/>
        <bgColor rgb="FFCCCCCC"/>
      </patternFill>
    </fill>
    <fill>
      <patternFill patternType="solid">
        <fgColor rgb="FFFFCCFF"/>
        <bgColor rgb="FFCCCCCC"/>
      </patternFill>
    </fill>
    <fill>
      <patternFill patternType="solid">
        <fgColor rgb="FFFFCCFF"/>
        <bgColor rgb="FFFFFFFF"/>
      </patternFill>
    </fill>
    <fill>
      <patternFill patternType="solid">
        <fgColor theme="5" tint="0.79998168889431442"/>
        <bgColor indexed="64"/>
      </patternFill>
    </fill>
    <fill>
      <patternFill patternType="solid">
        <fgColor rgb="FFFFCCCC"/>
        <bgColor rgb="FFFFFFFF"/>
      </patternFill>
    </fill>
    <fill>
      <patternFill patternType="solid">
        <fgColor theme="4" tint="-0.499984740745262"/>
        <bgColor rgb="FF00FFFF"/>
      </patternFill>
    </fill>
    <fill>
      <patternFill patternType="solid">
        <fgColor theme="4" tint="-0.249977111117893"/>
        <bgColor rgb="FF00FFFF"/>
      </patternFill>
    </fill>
    <fill>
      <patternFill patternType="solid">
        <fgColor theme="4" tint="0.79998168889431442"/>
        <bgColor rgb="FFFFFFFF"/>
      </patternFill>
    </fill>
    <fill>
      <patternFill patternType="solid">
        <fgColor theme="0" tint="-0.249977111117893"/>
        <bgColor rgb="FFD9EAD3"/>
      </patternFill>
    </fill>
    <fill>
      <patternFill patternType="solid">
        <fgColor theme="5" tint="0.59999389629810485"/>
        <bgColor indexed="64"/>
      </patternFill>
    </fill>
    <fill>
      <patternFill patternType="solid">
        <fgColor theme="1" tint="0.14999847407452621"/>
        <bgColor rgb="FF9900FF"/>
      </patternFill>
    </fill>
    <fill>
      <patternFill patternType="solid">
        <fgColor theme="9" tint="-0.499984740745262"/>
        <bgColor rgb="FFFF9900"/>
      </patternFill>
    </fill>
    <fill>
      <patternFill patternType="solid">
        <fgColor theme="9" tint="-0.499984740745262"/>
        <bgColor indexed="64"/>
      </patternFill>
    </fill>
    <fill>
      <patternFill patternType="solid">
        <fgColor rgb="FFFFEB9C"/>
      </patternFill>
    </fill>
    <fill>
      <patternFill patternType="solid">
        <fgColor theme="5" tint="0.59999389629810485"/>
        <bgColor rgb="FFE6B8AF"/>
      </patternFill>
    </fill>
    <fill>
      <patternFill patternType="solid">
        <fgColor theme="4" tint="0.79998168889431442"/>
        <bgColor rgb="FFFFF2CC"/>
      </patternFill>
    </fill>
    <fill>
      <patternFill patternType="solid">
        <fgColor rgb="FFFFCCCC"/>
        <bgColor rgb="FFFFF2CC"/>
      </patternFill>
    </fill>
    <fill>
      <patternFill patternType="solid">
        <fgColor rgb="FFFFCCFF"/>
        <bgColor rgb="FFFFF2CC"/>
      </patternFill>
    </fill>
    <fill>
      <patternFill patternType="solid">
        <fgColor theme="4" tint="0.39997558519241921"/>
        <bgColor rgb="FFD9EAD3"/>
      </patternFill>
    </fill>
    <fill>
      <patternFill patternType="solid">
        <fgColor theme="4" tint="0.59999389629810485"/>
        <bgColor rgb="FFD9EAD3"/>
      </patternFill>
    </fill>
    <fill>
      <patternFill patternType="solid">
        <fgColor theme="8" tint="0.39997558519241921"/>
        <bgColor rgb="FFD9EAD3"/>
      </patternFill>
    </fill>
    <fill>
      <patternFill patternType="solid">
        <fgColor rgb="FFFFCCCC"/>
        <bgColor rgb="FFD9EAD3"/>
      </patternFill>
    </fill>
    <fill>
      <patternFill patternType="solid">
        <fgColor theme="7" tint="0.59999389629810485"/>
        <bgColor rgb="FFD9EAD3"/>
      </patternFill>
    </fill>
    <fill>
      <patternFill patternType="solid">
        <fgColor theme="9" tint="0.39997558519241921"/>
        <bgColor rgb="FFD9EAD3"/>
      </patternFill>
    </fill>
    <fill>
      <patternFill patternType="solid">
        <fgColor rgb="FFFFCCFF"/>
        <bgColor rgb="FFD9EAD3"/>
      </patternFill>
    </fill>
    <fill>
      <patternFill patternType="solid">
        <fgColor theme="0" tint="-0.499984740745262"/>
        <bgColor rgb="FFCCCCCC"/>
      </patternFill>
    </fill>
    <fill>
      <patternFill patternType="solid">
        <fgColor theme="0" tint="-0.499984740745262"/>
        <bgColor rgb="FFFFFFFF"/>
      </patternFill>
    </fill>
    <fill>
      <patternFill patternType="solid">
        <fgColor theme="0" tint="-0.499984740745262"/>
        <bgColor indexed="65"/>
      </patternFill>
    </fill>
    <fill>
      <patternFill patternType="solid">
        <fgColor theme="5" tint="0.79998168889431442"/>
        <bgColor rgb="FFFFF2CC"/>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bgColor rgb="FFEAD1DC"/>
      </patternFill>
    </fill>
    <fill>
      <patternFill patternType="solid">
        <fgColor theme="2"/>
        <bgColor rgb="FFD9D2E9"/>
      </patternFill>
    </fill>
    <fill>
      <patternFill patternType="solid">
        <fgColor theme="7" tint="0.79998168889431442"/>
        <bgColor rgb="FFFFF2CC"/>
      </patternFill>
    </fill>
    <fill>
      <patternFill patternType="solid">
        <fgColor theme="5" tint="0.79998168889431442"/>
        <bgColor rgb="FFEAD1DC"/>
      </patternFill>
    </fill>
    <fill>
      <patternFill patternType="solid">
        <fgColor theme="1" tint="0.499984740745262"/>
        <bgColor rgb="FF00FFFF"/>
      </patternFill>
    </fill>
    <fill>
      <patternFill patternType="solid">
        <fgColor theme="8" tint="0.79998168889431442"/>
        <bgColor indexed="64"/>
      </patternFill>
    </fill>
    <fill>
      <patternFill patternType="solid">
        <fgColor theme="8" tint="0.79998168889431442"/>
        <bgColor rgb="FFFFFFFF"/>
      </patternFill>
    </fill>
    <fill>
      <patternFill patternType="solid">
        <fgColor theme="8" tint="0.79998168889431442"/>
        <bgColor rgb="FFCCCCCC"/>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9" fillId="20" borderId="0" applyNumberFormat="0" applyBorder="0" applyAlignment="0" applyProtection="0"/>
    <xf numFmtId="0" fontId="12" fillId="49" borderId="0" applyNumberFormat="0" applyBorder="0" applyAlignment="0" applyProtection="0"/>
  </cellStyleXfs>
  <cellXfs count="189">
    <xf numFmtId="0" fontId="0" fillId="0" borderId="0" xfId="0" applyAlignment="1">
      <alignment wrapText="1"/>
    </xf>
    <xf numFmtId="0" fontId="1" fillId="0" borderId="0" xfId="0" applyFont="1" applyAlignment="1">
      <alignment horizontal="center" vertical="center" wrapText="1"/>
    </xf>
    <xf numFmtId="0" fontId="1" fillId="0" borderId="0" xfId="0" applyFont="1" applyAlignment="1">
      <alignment vertical="center" wrapText="1"/>
    </xf>
    <xf numFmtId="0" fontId="0" fillId="5" borderId="0" xfId="0" applyFill="1" applyAlignment="1">
      <alignment horizontal="left"/>
    </xf>
    <xf numFmtId="0" fontId="0" fillId="0" borderId="0" xfId="0" applyAlignment="1">
      <alignment horizontal="left"/>
    </xf>
    <xf numFmtId="14" fontId="1" fillId="0" borderId="0" xfId="0" applyNumberFormat="1" applyFont="1" applyAlignment="1">
      <alignment horizontal="center" vertical="center" wrapText="1"/>
    </xf>
    <xf numFmtId="0" fontId="1" fillId="12" borderId="0" xfId="0" applyFont="1" applyFill="1" applyAlignment="1">
      <alignment vertical="center" wrapText="1"/>
    </xf>
    <xf numFmtId="0" fontId="1" fillId="13" borderId="0" xfId="0" applyFont="1" applyFill="1" applyAlignment="1">
      <alignment vertical="center" wrapText="1"/>
    </xf>
    <xf numFmtId="0" fontId="1" fillId="4" borderId="0" xfId="0" applyFont="1" applyFill="1" applyAlignment="1">
      <alignment vertical="center" wrapText="1"/>
    </xf>
    <xf numFmtId="0" fontId="2" fillId="0" borderId="0" xfId="0" applyFont="1" applyAlignment="1">
      <alignment vertical="center" wrapText="1"/>
    </xf>
    <xf numFmtId="0" fontId="1" fillId="16" borderId="0" xfId="0" applyFont="1" applyFill="1" applyAlignment="1">
      <alignment vertical="center" wrapText="1"/>
    </xf>
    <xf numFmtId="0" fontId="3" fillId="0" borderId="0" xfId="0" applyFont="1" applyAlignment="1">
      <alignment wrapText="1"/>
    </xf>
    <xf numFmtId="0" fontId="3" fillId="0" borderId="0" xfId="0" applyFont="1" applyAlignment="1">
      <alignment horizontal="left" vertical="center"/>
    </xf>
    <xf numFmtId="0" fontId="3" fillId="0" borderId="0" xfId="0" applyFont="1"/>
    <xf numFmtId="0" fontId="3" fillId="0" borderId="0" xfId="0" applyFont="1" applyAlignment="1">
      <alignment vertical="center"/>
    </xf>
    <xf numFmtId="0" fontId="3" fillId="8" borderId="0" xfId="0" applyFont="1" applyFill="1" applyAlignment="1">
      <alignment vertical="center" wrapText="1"/>
    </xf>
    <xf numFmtId="0" fontId="3" fillId="9" borderId="0" xfId="0" applyFont="1" applyFill="1" applyAlignment="1">
      <alignment vertical="center"/>
    </xf>
    <xf numFmtId="0" fontId="3" fillId="11" borderId="0" xfId="0" applyFont="1" applyFill="1" applyAlignment="1">
      <alignment vertical="center"/>
    </xf>
    <xf numFmtId="0" fontId="3" fillId="17" borderId="0" xfId="0" applyFont="1" applyFill="1" applyAlignment="1">
      <alignment vertical="center"/>
    </xf>
    <xf numFmtId="0" fontId="8" fillId="0" borderId="0" xfId="0" applyFont="1" applyAlignment="1">
      <alignment horizontal="left" vertical="center"/>
    </xf>
    <xf numFmtId="0" fontId="9" fillId="20" borderId="0" xfId="1" applyAlignment="1">
      <alignment horizontal="left" vertical="center"/>
    </xf>
    <xf numFmtId="0" fontId="18" fillId="22" borderId="0" xfId="0" applyFont="1" applyFill="1"/>
    <xf numFmtId="0" fontId="19" fillId="14" borderId="0" xfId="0" applyFont="1" applyFill="1"/>
    <xf numFmtId="0" fontId="19" fillId="14" borderId="0" xfId="0" applyFont="1" applyFill="1" applyAlignment="1">
      <alignment horizontal="right"/>
    </xf>
    <xf numFmtId="0" fontId="19" fillId="44" borderId="0" xfId="0" applyFont="1" applyFill="1" applyAlignment="1">
      <alignment horizontal="right"/>
    </xf>
    <xf numFmtId="0" fontId="20" fillId="0" borderId="0" xfId="0" applyFont="1"/>
    <xf numFmtId="0" fontId="19" fillId="6" borderId="0" xfId="0" applyFont="1" applyFill="1"/>
    <xf numFmtId="0" fontId="19" fillId="6" borderId="0" xfId="0" applyFont="1" applyFill="1" applyAlignment="1">
      <alignment horizontal="right"/>
    </xf>
    <xf numFmtId="0" fontId="19" fillId="50" borderId="0" xfId="0" applyFont="1" applyFill="1"/>
    <xf numFmtId="0" fontId="19" fillId="50" borderId="0" xfId="0" applyFont="1" applyFill="1" applyAlignment="1">
      <alignment horizontal="right"/>
    </xf>
    <xf numFmtId="0" fontId="20" fillId="45" borderId="0" xfId="0" applyFont="1" applyFill="1"/>
    <xf numFmtId="0" fontId="19" fillId="7" borderId="0" xfId="0" applyFont="1" applyFill="1"/>
    <xf numFmtId="0" fontId="19" fillId="7" borderId="0" xfId="0" applyFont="1" applyFill="1" applyAlignment="1">
      <alignment horizontal="right"/>
    </xf>
    <xf numFmtId="0" fontId="19" fillId="27" borderId="0" xfId="0" applyFont="1" applyFill="1"/>
    <xf numFmtId="0" fontId="19" fillId="27" borderId="0" xfId="0" applyFont="1" applyFill="1" applyAlignment="1">
      <alignment horizontal="right"/>
    </xf>
    <xf numFmtId="0" fontId="19" fillId="10" borderId="0" xfId="0" applyFont="1" applyFill="1"/>
    <xf numFmtId="0" fontId="19" fillId="10" borderId="0" xfId="0" applyFont="1" applyFill="1" applyAlignment="1">
      <alignment horizontal="right"/>
    </xf>
    <xf numFmtId="0" fontId="13" fillId="10" borderId="0" xfId="0" applyFont="1" applyFill="1"/>
    <xf numFmtId="0" fontId="19" fillId="54" borderId="0" xfId="0" applyFont="1" applyFill="1"/>
    <xf numFmtId="0" fontId="19" fillId="55" borderId="0" xfId="0" applyFont="1" applyFill="1"/>
    <xf numFmtId="0" fontId="19" fillId="56" borderId="0" xfId="0" applyFont="1" applyFill="1"/>
    <xf numFmtId="0" fontId="19" fillId="57" borderId="0" xfId="0" applyFont="1" applyFill="1"/>
    <xf numFmtId="0" fontId="19" fillId="58" borderId="0" xfId="0" applyFont="1" applyFill="1"/>
    <xf numFmtId="0" fontId="19" fillId="59" borderId="0" xfId="0" applyFont="1" applyFill="1"/>
    <xf numFmtId="0" fontId="19" fillId="60" borderId="0" xfId="0" applyFont="1" applyFill="1"/>
    <xf numFmtId="0" fontId="13" fillId="60" borderId="0" xfId="0" applyFont="1" applyFill="1"/>
    <xf numFmtId="0" fontId="13" fillId="58" borderId="0" xfId="0" applyFont="1" applyFill="1"/>
    <xf numFmtId="0" fontId="21" fillId="21" borderId="0" xfId="0" applyFont="1" applyFill="1" applyAlignment="1">
      <alignment horizontal="center" vertical="center"/>
    </xf>
    <xf numFmtId="0" fontId="21" fillId="21" borderId="0" xfId="0" applyFont="1" applyFill="1" applyAlignment="1">
      <alignment vertical="center"/>
    </xf>
    <xf numFmtId="0" fontId="21" fillId="28" borderId="0" xfId="0" applyFont="1" applyFill="1" applyAlignment="1">
      <alignment horizontal="center" vertical="center"/>
    </xf>
    <xf numFmtId="0" fontId="21" fillId="22" borderId="0" xfId="0" applyFont="1" applyFill="1" applyAlignment="1">
      <alignment horizontal="left" vertical="center"/>
    </xf>
    <xf numFmtId="0" fontId="21" fillId="22" borderId="0" xfId="0" applyFont="1" applyFill="1" applyAlignment="1">
      <alignment vertical="center"/>
    </xf>
    <xf numFmtId="0" fontId="22" fillId="23" borderId="0" xfId="0" applyFont="1" applyFill="1" applyAlignment="1">
      <alignment horizontal="center" vertical="center"/>
    </xf>
    <xf numFmtId="0" fontId="23" fillId="0" borderId="0" xfId="0" applyFont="1" applyAlignment="1">
      <alignment horizontal="left" vertical="center"/>
    </xf>
    <xf numFmtId="0" fontId="23" fillId="0" borderId="0" xfId="0" applyFont="1" applyAlignment="1">
      <alignment horizontal="right" vertical="center"/>
    </xf>
    <xf numFmtId="0" fontId="23" fillId="3" borderId="0" xfId="0" applyFont="1" applyFill="1" applyAlignment="1">
      <alignment horizontal="left" vertical="center"/>
    </xf>
    <xf numFmtId="0" fontId="24" fillId="20" borderId="0" xfId="1" applyFont="1" applyBorder="1" applyAlignment="1">
      <alignment horizontal="left" vertical="center"/>
    </xf>
    <xf numFmtId="0" fontId="23" fillId="0" borderId="0" xfId="0" applyFont="1" applyAlignment="1">
      <alignment vertical="center"/>
    </xf>
    <xf numFmtId="0" fontId="22" fillId="42" borderId="0" xfId="0" applyFont="1" applyFill="1" applyAlignment="1">
      <alignment horizontal="center" vertical="center"/>
    </xf>
    <xf numFmtId="0" fontId="23" fillId="35" borderId="0" xfId="0" applyFont="1" applyFill="1" applyAlignment="1">
      <alignment horizontal="left" vertical="center"/>
    </xf>
    <xf numFmtId="0" fontId="23" fillId="35" borderId="0" xfId="0" applyFont="1" applyFill="1" applyAlignment="1">
      <alignment horizontal="right" vertical="center"/>
    </xf>
    <xf numFmtId="0" fontId="24" fillId="20" borderId="0" xfId="1" applyFont="1" applyAlignment="1">
      <alignment horizontal="left" vertical="center"/>
    </xf>
    <xf numFmtId="0" fontId="22" fillId="41" borderId="0" xfId="0" applyFont="1" applyFill="1" applyAlignment="1">
      <alignment horizontal="center" vertical="center"/>
    </xf>
    <xf numFmtId="0" fontId="23" fillId="43" borderId="0" xfId="0" applyFont="1" applyFill="1" applyAlignment="1">
      <alignment horizontal="left" vertical="center"/>
    </xf>
    <xf numFmtId="0" fontId="23" fillId="43" borderId="0" xfId="0" applyFont="1" applyFill="1" applyAlignment="1">
      <alignment horizontal="right" vertical="center"/>
    </xf>
    <xf numFmtId="0" fontId="22" fillId="34" borderId="0" xfId="0" applyFont="1" applyFill="1" applyAlignment="1">
      <alignment horizontal="center" vertical="center"/>
    </xf>
    <xf numFmtId="0" fontId="23" fillId="40" borderId="0" xfId="0" applyFont="1" applyFill="1" applyAlignment="1">
      <alignment horizontal="left" vertical="center"/>
    </xf>
    <xf numFmtId="0" fontId="23" fillId="40" borderId="0" xfId="0" applyFont="1" applyFill="1" applyAlignment="1">
      <alignment vertical="center"/>
    </xf>
    <xf numFmtId="0" fontId="23" fillId="40" borderId="0" xfId="0" applyFont="1" applyFill="1" applyAlignment="1">
      <alignment horizontal="right" vertical="center"/>
    </xf>
    <xf numFmtId="0" fontId="22" fillId="46" borderId="0" xfId="0" applyFont="1" applyFill="1" applyAlignment="1">
      <alignment horizontal="center" vertical="center"/>
    </xf>
    <xf numFmtId="0" fontId="23" fillId="36" borderId="0" xfId="0" applyFont="1" applyFill="1" applyAlignment="1">
      <alignment horizontal="left" vertical="center"/>
    </xf>
    <xf numFmtId="0" fontId="23" fillId="36" borderId="0" xfId="0" applyFont="1" applyFill="1" applyAlignment="1">
      <alignment horizontal="right" vertical="center"/>
    </xf>
    <xf numFmtId="0" fontId="22" fillId="24" borderId="0" xfId="0" applyFont="1" applyFill="1" applyAlignment="1">
      <alignment horizontal="center" vertical="center"/>
    </xf>
    <xf numFmtId="0" fontId="23" fillId="3" borderId="0" xfId="0" applyFont="1" applyFill="1" applyAlignment="1">
      <alignment horizontal="right" vertical="center"/>
    </xf>
    <xf numFmtId="0" fontId="23" fillId="37" borderId="0" xfId="0" applyFont="1" applyFill="1" applyAlignment="1">
      <alignment horizontal="left" vertical="center"/>
    </xf>
    <xf numFmtId="0" fontId="23" fillId="37" borderId="0" xfId="0" applyFont="1" applyFill="1" applyAlignment="1">
      <alignment horizontal="right" vertical="center"/>
    </xf>
    <xf numFmtId="0" fontId="23" fillId="61" borderId="0" xfId="0" applyFont="1" applyFill="1" applyAlignment="1">
      <alignment horizontal="left" vertical="center"/>
    </xf>
    <xf numFmtId="0" fontId="23" fillId="61" borderId="0" xfId="0" applyFont="1" applyFill="1" applyAlignment="1">
      <alignment horizontal="right" vertical="center"/>
    </xf>
    <xf numFmtId="0" fontId="23" fillId="62" borderId="0" xfId="0" applyFont="1" applyFill="1" applyAlignment="1">
      <alignment horizontal="left" vertical="center"/>
    </xf>
    <xf numFmtId="0" fontId="25" fillId="63" borderId="0" xfId="2" applyFont="1" applyFill="1" applyAlignment="1">
      <alignment horizontal="left" vertical="center"/>
    </xf>
    <xf numFmtId="0" fontId="23" fillId="62" borderId="0" xfId="0" applyFont="1" applyFill="1" applyAlignment="1">
      <alignment horizontal="right" vertical="center"/>
    </xf>
    <xf numFmtId="0" fontId="23" fillId="38" borderId="0" xfId="0" applyFont="1" applyFill="1" applyAlignment="1">
      <alignment horizontal="left" vertical="center"/>
    </xf>
    <xf numFmtId="0" fontId="23" fillId="38" borderId="0" xfId="0" applyFont="1" applyFill="1" applyAlignment="1">
      <alignment horizontal="right" vertical="center"/>
    </xf>
    <xf numFmtId="0" fontId="24" fillId="20" borderId="1" xfId="1" applyFont="1" applyBorder="1" applyAlignment="1">
      <alignment horizontal="left" vertical="center"/>
    </xf>
    <xf numFmtId="0" fontId="22" fillId="47" borderId="0" xfId="0" applyFont="1" applyFill="1" applyAlignment="1">
      <alignment horizontal="center" vertical="center"/>
    </xf>
    <xf numFmtId="0" fontId="22" fillId="48" borderId="0" xfId="0" applyFont="1" applyFill="1" applyAlignment="1">
      <alignment horizontal="center" vertical="center"/>
    </xf>
    <xf numFmtId="0" fontId="23" fillId="39" borderId="0" xfId="0" applyFont="1" applyFill="1" applyAlignment="1">
      <alignment vertical="center"/>
    </xf>
    <xf numFmtId="0" fontId="23" fillId="39" borderId="0" xfId="0" applyFont="1" applyFill="1" applyAlignment="1">
      <alignment horizontal="right" vertical="center"/>
    </xf>
    <xf numFmtId="0" fontId="22" fillId="0" borderId="0" xfId="0" applyFont="1" applyAlignment="1">
      <alignment horizontal="center" vertical="center"/>
    </xf>
    <xf numFmtId="0" fontId="10" fillId="0" borderId="0" xfId="0" applyFont="1" applyAlignment="1">
      <alignment horizontal="left" vertical="center"/>
    </xf>
    <xf numFmtId="0" fontId="9" fillId="20" borderId="0" xfId="1" applyBorder="1" applyAlignment="1">
      <alignment horizontal="left" vertical="center"/>
    </xf>
    <xf numFmtId="0" fontId="13" fillId="57" borderId="0" xfId="0" applyFont="1" applyFill="1"/>
    <xf numFmtId="0" fontId="10" fillId="3" borderId="0" xfId="0" applyFont="1" applyFill="1" applyAlignment="1">
      <alignment horizontal="left" vertical="center"/>
    </xf>
    <xf numFmtId="0" fontId="10" fillId="0" borderId="0" xfId="0" applyFont="1" applyAlignment="1">
      <alignment vertical="center"/>
    </xf>
    <xf numFmtId="0" fontId="10" fillId="36" borderId="0" xfId="0" applyFont="1" applyFill="1" applyAlignment="1">
      <alignment horizontal="left" vertical="center"/>
    </xf>
    <xf numFmtId="0" fontId="14" fillId="0" borderId="0" xfId="0" applyFont="1"/>
    <xf numFmtId="0" fontId="13" fillId="59" borderId="0" xfId="0" applyFont="1" applyFill="1"/>
    <xf numFmtId="0" fontId="13" fillId="14" borderId="0" xfId="0" applyFont="1" applyFill="1"/>
    <xf numFmtId="0" fontId="13" fillId="50" borderId="0" xfId="0" applyFont="1" applyFill="1"/>
    <xf numFmtId="0" fontId="13" fillId="6" borderId="0" xfId="0" applyFont="1" applyFill="1"/>
    <xf numFmtId="0" fontId="13" fillId="7" borderId="0" xfId="0" applyFont="1" applyFill="1"/>
    <xf numFmtId="0" fontId="13" fillId="27" borderId="0" xfId="0" applyFont="1" applyFill="1"/>
    <xf numFmtId="0" fontId="11" fillId="0" borderId="0" xfId="1" applyFont="1" applyFill="1" applyBorder="1" applyAlignment="1">
      <alignment vertical="center"/>
    </xf>
    <xf numFmtId="0" fontId="15" fillId="0" borderId="0" xfId="0" applyFont="1" applyAlignment="1">
      <alignment horizontal="left" vertical="center"/>
    </xf>
    <xf numFmtId="0" fontId="11" fillId="0" borderId="0" xfId="0" applyFont="1" applyAlignment="1">
      <alignment vertical="center"/>
    </xf>
    <xf numFmtId="0" fontId="11" fillId="0" borderId="0" xfId="0" applyFont="1" applyAlignment="1">
      <alignment horizontal="left" vertical="center"/>
    </xf>
    <xf numFmtId="0" fontId="11" fillId="0" borderId="0" xfId="0" applyFont="1" applyAlignment="1">
      <alignment horizontal="center" vertical="center"/>
    </xf>
    <xf numFmtId="0" fontId="15" fillId="65" borderId="0" xfId="0" applyFont="1" applyFill="1" applyAlignment="1">
      <alignment horizontal="left" vertical="center"/>
    </xf>
    <xf numFmtId="0" fontId="11" fillId="65" borderId="0" xfId="0" applyFont="1" applyFill="1" applyAlignment="1">
      <alignment horizontal="right" vertical="center"/>
    </xf>
    <xf numFmtId="0" fontId="11" fillId="66" borderId="0" xfId="0" applyFont="1" applyFill="1" applyAlignment="1">
      <alignment horizontal="right" vertical="center"/>
    </xf>
    <xf numFmtId="0" fontId="15" fillId="66" borderId="0" xfId="0" applyFont="1" applyFill="1" applyAlignment="1">
      <alignment horizontal="left" vertical="center"/>
    </xf>
    <xf numFmtId="0" fontId="26" fillId="2" borderId="0" xfId="0" applyFont="1" applyFill="1"/>
    <xf numFmtId="0" fontId="10" fillId="0" borderId="0" xfId="0" applyFont="1"/>
    <xf numFmtId="0" fontId="11" fillId="6" borderId="0" xfId="0" applyFont="1" applyFill="1"/>
    <xf numFmtId="0" fontId="11" fillId="14" borderId="0" xfId="0" applyFont="1" applyFill="1"/>
    <xf numFmtId="0" fontId="11" fillId="33" borderId="0" xfId="0" applyFont="1" applyFill="1"/>
    <xf numFmtId="0" fontId="11" fillId="26" borderId="0" xfId="0" applyFont="1" applyFill="1"/>
    <xf numFmtId="0" fontId="11" fillId="19" borderId="0" xfId="0" applyFont="1" applyFill="1"/>
    <xf numFmtId="0" fontId="11" fillId="10" borderId="0" xfId="0" applyFont="1" applyFill="1"/>
    <xf numFmtId="0" fontId="11" fillId="7" borderId="0" xfId="0" applyFont="1" applyFill="1"/>
    <xf numFmtId="0" fontId="11" fillId="5" borderId="0" xfId="0" applyFont="1" applyFill="1"/>
    <xf numFmtId="0" fontId="11" fillId="8" borderId="0" xfId="0" applyFont="1" applyFill="1"/>
    <xf numFmtId="0" fontId="11" fillId="9" borderId="0" xfId="0" applyFont="1" applyFill="1"/>
    <xf numFmtId="0" fontId="11" fillId="25" borderId="0" xfId="0" applyFont="1" applyFill="1"/>
    <xf numFmtId="0" fontId="11" fillId="64" borderId="0" xfId="0" applyFont="1" applyFill="1"/>
    <xf numFmtId="0" fontId="11" fillId="51" borderId="0" xfId="0" applyFont="1" applyFill="1"/>
    <xf numFmtId="0" fontId="11" fillId="52" borderId="0" xfId="0" applyFont="1" applyFill="1"/>
    <xf numFmtId="0" fontId="11" fillId="32" borderId="0" xfId="0" applyFont="1" applyFill="1"/>
    <xf numFmtId="0" fontId="10" fillId="29" borderId="0" xfId="0" applyFont="1" applyFill="1"/>
    <xf numFmtId="0" fontId="11" fillId="30" borderId="0" xfId="0" applyFont="1" applyFill="1"/>
    <xf numFmtId="0" fontId="11" fillId="53" borderId="0" xfId="0" applyFont="1" applyFill="1"/>
    <xf numFmtId="0" fontId="10" fillId="31" borderId="0" xfId="0" applyFont="1" applyFill="1"/>
    <xf numFmtId="0" fontId="15" fillId="0" borderId="0" xfId="0" applyFont="1" applyAlignment="1">
      <alignment vertical="center"/>
    </xf>
    <xf numFmtId="0" fontId="15" fillId="31" borderId="0" xfId="0" applyFont="1" applyFill="1" applyAlignment="1">
      <alignment horizontal="left" vertical="center"/>
    </xf>
    <xf numFmtId="0" fontId="11" fillId="31" borderId="0" xfId="0" applyFont="1" applyFill="1" applyAlignment="1">
      <alignment horizontal="right" vertical="center"/>
    </xf>
    <xf numFmtId="0" fontId="10" fillId="0" borderId="0" xfId="0" applyFont="1" applyAlignment="1">
      <alignment wrapText="1"/>
    </xf>
    <xf numFmtId="0" fontId="10" fillId="15" borderId="0" xfId="0" applyFont="1" applyFill="1"/>
    <xf numFmtId="0" fontId="10" fillId="18" borderId="0" xfId="0" applyFont="1" applyFill="1"/>
    <xf numFmtId="0" fontId="10" fillId="12" borderId="0" xfId="0" applyFont="1" applyFill="1"/>
    <xf numFmtId="0" fontId="14" fillId="0" borderId="0" xfId="0" applyFont="1" applyAlignment="1">
      <alignment horizontal="left" vertical="center"/>
    </xf>
    <xf numFmtId="0" fontId="14" fillId="0" borderId="0" xfId="0" applyFont="1" applyAlignment="1">
      <alignment vertical="center"/>
    </xf>
    <xf numFmtId="0" fontId="14" fillId="6" borderId="0" xfId="0" applyFont="1" applyFill="1" applyAlignment="1">
      <alignment horizontal="left" vertical="center"/>
    </xf>
    <xf numFmtId="0" fontId="13" fillId="0" borderId="0" xfId="0" applyFont="1"/>
    <xf numFmtId="0" fontId="14" fillId="7" borderId="0" xfId="0" applyFont="1" applyFill="1" applyAlignment="1">
      <alignment horizontal="left" vertical="center"/>
    </xf>
    <xf numFmtId="0" fontId="14" fillId="6" borderId="0" xfId="0" applyFont="1" applyFill="1" applyAlignment="1">
      <alignment vertical="center"/>
    </xf>
    <xf numFmtId="0" fontId="14" fillId="11" borderId="0" xfId="0" applyFont="1" applyFill="1" applyAlignment="1">
      <alignment horizontal="left" vertical="center"/>
    </xf>
    <xf numFmtId="0" fontId="14" fillId="10" borderId="0" xfId="0" applyFont="1" applyFill="1" applyAlignment="1">
      <alignment horizontal="left" vertical="center"/>
    </xf>
    <xf numFmtId="0" fontId="14" fillId="19" borderId="0" xfId="0" applyFont="1" applyFill="1" applyAlignment="1">
      <alignment horizontal="left" vertical="center"/>
    </xf>
    <xf numFmtId="0" fontId="13" fillId="19" borderId="0" xfId="0" applyFont="1" applyFill="1"/>
    <xf numFmtId="0" fontId="14" fillId="8" borderId="0" xfId="0" applyFont="1" applyFill="1" applyAlignment="1">
      <alignment horizontal="left" vertical="center"/>
    </xf>
    <xf numFmtId="0" fontId="11" fillId="67" borderId="0" xfId="0" applyFont="1" applyFill="1"/>
    <xf numFmtId="0" fontId="19" fillId="68" borderId="0" xfId="0" applyFont="1" applyFill="1"/>
    <xf numFmtId="0" fontId="13" fillId="56" borderId="0" xfId="0" applyFont="1" applyFill="1"/>
    <xf numFmtId="0" fontId="27" fillId="69" borderId="0" xfId="0" applyFont="1" applyFill="1"/>
    <xf numFmtId="0" fontId="11" fillId="70" borderId="0" xfId="0" applyFont="1" applyFill="1"/>
    <xf numFmtId="0" fontId="14" fillId="0" borderId="0" xfId="0" applyFont="1" applyAlignment="1">
      <alignment horizontal="right" vertical="center"/>
    </xf>
    <xf numFmtId="0" fontId="14" fillId="6" borderId="0" xfId="0" applyFont="1" applyFill="1" applyAlignment="1">
      <alignment horizontal="right" vertical="center"/>
    </xf>
    <xf numFmtId="0" fontId="14" fillId="7" borderId="0" xfId="0" applyFont="1" applyFill="1" applyAlignment="1">
      <alignment horizontal="right" vertical="center"/>
    </xf>
    <xf numFmtId="0" fontId="13" fillId="0" borderId="0" xfId="0" applyFont="1" applyAlignment="1">
      <alignment horizontal="right"/>
    </xf>
    <xf numFmtId="0" fontId="14" fillId="11" borderId="0" xfId="0" applyFont="1" applyFill="1" applyAlignment="1">
      <alignment horizontal="right" vertical="center"/>
    </xf>
    <xf numFmtId="0" fontId="14" fillId="10" borderId="0" xfId="0" applyFont="1" applyFill="1" applyAlignment="1">
      <alignment horizontal="right" vertical="center"/>
    </xf>
    <xf numFmtId="0" fontId="14" fillId="19" borderId="0" xfId="0" applyFont="1" applyFill="1" applyAlignment="1">
      <alignment horizontal="right" vertical="center"/>
    </xf>
    <xf numFmtId="0" fontId="13" fillId="19" borderId="0" xfId="0" applyFont="1" applyFill="1" applyAlignment="1">
      <alignment horizontal="right"/>
    </xf>
    <xf numFmtId="0" fontId="14" fillId="8" borderId="0" xfId="0" applyFont="1" applyFill="1" applyAlignment="1">
      <alignment horizontal="right" vertical="center"/>
    </xf>
    <xf numFmtId="0" fontId="14" fillId="0" borderId="0" xfId="0" applyFont="1" applyAlignment="1">
      <alignment horizontal="right"/>
    </xf>
    <xf numFmtId="0" fontId="22" fillId="71" borderId="0" xfId="0" applyFont="1" applyFill="1" applyAlignment="1">
      <alignment horizontal="center" vertical="center"/>
    </xf>
    <xf numFmtId="0" fontId="15" fillId="72" borderId="0" xfId="0" applyFont="1" applyFill="1" applyAlignment="1">
      <alignment horizontal="left" vertical="center"/>
    </xf>
    <xf numFmtId="0" fontId="14" fillId="72" borderId="0" xfId="0" applyFont="1" applyFill="1"/>
    <xf numFmtId="0" fontId="14" fillId="72" borderId="0" xfId="0" applyFont="1" applyFill="1" applyAlignment="1">
      <alignment horizontal="left" vertical="center"/>
    </xf>
    <xf numFmtId="0" fontId="11" fillId="72" borderId="0" xfId="0" applyFont="1" applyFill="1" applyAlignment="1">
      <alignment vertical="center"/>
    </xf>
    <xf numFmtId="0" fontId="11" fillId="72" borderId="0" xfId="0" applyFont="1" applyFill="1" applyAlignment="1">
      <alignment horizontal="left" vertical="center"/>
    </xf>
    <xf numFmtId="0" fontId="10" fillId="72" borderId="0" xfId="0" applyFont="1" applyFill="1" applyAlignment="1">
      <alignment vertical="center"/>
    </xf>
    <xf numFmtId="0" fontId="10" fillId="72" borderId="0" xfId="0" applyFont="1" applyFill="1" applyAlignment="1">
      <alignment horizontal="center" vertical="center"/>
    </xf>
    <xf numFmtId="0" fontId="10" fillId="73" borderId="0" xfId="0" applyFont="1" applyFill="1" applyAlignment="1">
      <alignment horizontal="left" vertical="center"/>
    </xf>
    <xf numFmtId="0" fontId="23" fillId="72" borderId="0" xfId="0" applyFont="1" applyFill="1" applyAlignment="1">
      <alignment horizontal="center" vertical="center"/>
    </xf>
    <xf numFmtId="0" fontId="23" fillId="72" borderId="0" xfId="0" applyFont="1" applyFill="1" applyAlignment="1">
      <alignment vertical="center"/>
    </xf>
    <xf numFmtId="0" fontId="23" fillId="73" borderId="0" xfId="0" applyFont="1" applyFill="1" applyAlignment="1">
      <alignment horizontal="left" vertical="center"/>
    </xf>
    <xf numFmtId="0" fontId="23" fillId="74" borderId="0" xfId="0" applyFont="1" applyFill="1" applyAlignment="1">
      <alignment horizontal="center" vertical="center"/>
    </xf>
    <xf numFmtId="0" fontId="23" fillId="73" borderId="0" xfId="0" applyFont="1" applyFill="1" applyAlignment="1">
      <alignment horizontal="center" vertical="center"/>
    </xf>
    <xf numFmtId="0" fontId="10" fillId="15" borderId="0" xfId="0" applyFont="1" applyFill="1" applyAlignment="1">
      <alignment horizontal="center" vertical="center"/>
    </xf>
    <xf numFmtId="0" fontId="11" fillId="0" borderId="0" xfId="0" applyFont="1" applyAlignment="1">
      <alignment wrapText="1"/>
    </xf>
    <xf numFmtId="0" fontId="10" fillId="18" borderId="0" xfId="0" applyFont="1" applyFill="1" applyAlignment="1">
      <alignment horizontal="center" vertical="center"/>
    </xf>
    <xf numFmtId="0" fontId="10" fillId="12" borderId="0" xfId="0" applyFont="1" applyFill="1" applyAlignment="1">
      <alignment horizontal="center"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3" fillId="8" borderId="0" xfId="0" applyFont="1" applyFill="1" applyAlignment="1">
      <alignment vertical="center" wrapText="1"/>
    </xf>
    <xf numFmtId="0" fontId="4" fillId="0" borderId="0" xfId="0" applyFont="1" applyAlignment="1">
      <alignment wrapText="1"/>
    </xf>
    <xf numFmtId="0" fontId="3" fillId="9" borderId="0" xfId="0" applyFont="1" applyFill="1" applyAlignment="1">
      <alignment vertical="center"/>
    </xf>
  </cellXfs>
  <cellStyles count="3">
    <cellStyle name="Good" xfId="1" builtinId="26" customBuiltin="1"/>
    <cellStyle name="Neutral" xfId="2" builtinId="28" customBuiltin="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00FF"/>
      <color rgb="FFFFCCFF"/>
      <color rgb="FFFFCCCC"/>
      <color rgb="FFFF66FF"/>
      <color rgb="FFFF99FF"/>
      <color rgb="FFC10F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895350</xdr:colOff>
      <xdr:row>39</xdr:row>
      <xdr:rowOff>9525</xdr:rowOff>
    </xdr:to>
    <xdr:sp macro="" textlink="">
      <xdr:nvSpPr>
        <xdr:cNvPr id="1026" name="Rectangle 2" hidden="1">
          <a:extLst>
            <a:ext uri="{FF2B5EF4-FFF2-40B4-BE49-F238E27FC236}">
              <a16:creationId xmlns:a16="http://schemas.microsoft.com/office/drawing/2014/main" id="{00000000-0008-0000-0900-000002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T188"/>
  <sheetViews>
    <sheetView topLeftCell="AO1" workbookViewId="0">
      <pane ySplit="1" topLeftCell="A2" activePane="bottomLeft" state="frozen"/>
      <selection activeCell="B1" sqref="B1"/>
      <selection pane="bottomLeft" activeCell="BG14" sqref="BG14"/>
    </sheetView>
  </sheetViews>
  <sheetFormatPr defaultColWidth="17.28515625" defaultRowHeight="14.25"/>
  <cols>
    <col min="1" max="1" width="13.140625" style="104" hidden="1" customWidth="1"/>
    <col min="2" max="2" width="11.5703125" style="104" customWidth="1"/>
    <col min="3" max="3" width="11" style="104" hidden="1" customWidth="1"/>
    <col min="4" max="4" width="13.42578125" style="105" customWidth="1"/>
    <col min="5" max="5" width="3" style="104" customWidth="1"/>
    <col min="6" max="6" width="48.5703125" style="104" hidden="1" customWidth="1"/>
    <col min="7" max="7" width="30.7109375" style="104" customWidth="1"/>
    <col min="8" max="8" width="50.5703125" style="104" hidden="1" customWidth="1"/>
    <col min="9" max="9" width="50.7109375" style="104" hidden="1" customWidth="1"/>
    <col min="10" max="10" width="30.7109375" style="104" customWidth="1"/>
    <col min="11" max="11" width="40.7109375" style="104" hidden="1" customWidth="1"/>
    <col min="12" max="12" width="30.7109375" style="104" customWidth="1"/>
    <col min="13" max="14" width="5.140625" style="169" customWidth="1"/>
    <col min="15" max="16" width="2.42578125" style="169" customWidth="1"/>
    <col min="17" max="17" width="11.5703125" style="169" customWidth="1"/>
    <col min="18" max="18" width="9.42578125" style="169" customWidth="1"/>
    <col min="19" max="20" width="5" style="104" customWidth="1"/>
    <col min="21" max="21" width="4.7109375" style="104" customWidth="1"/>
    <col min="22" max="22" width="4.7109375" style="108" customWidth="1"/>
    <col min="23" max="23" width="4.7109375" style="109" customWidth="1"/>
    <col min="24" max="24" width="4.7109375" style="108" customWidth="1"/>
    <col min="25" max="25" width="4.7109375" style="109" customWidth="1"/>
    <col min="26" max="26" width="4.7109375" style="108" customWidth="1"/>
    <col min="27" max="27" width="4.7109375" style="109" customWidth="1"/>
    <col min="28" max="28" width="4.7109375" style="108" customWidth="1"/>
    <col min="29" max="29" width="5.85546875" style="134" bestFit="1" customWidth="1"/>
    <col min="30" max="30" width="5.7109375" style="134" bestFit="1" customWidth="1"/>
    <col min="31" max="31" width="4.42578125" style="134" customWidth="1"/>
    <col min="32" max="32" width="3.5703125" style="134" customWidth="1"/>
    <col min="33" max="33" width="6.5703125" style="134" customWidth="1"/>
    <col min="34" max="35" width="5.85546875" style="134" customWidth="1"/>
    <col min="36" max="36" width="2.7109375" style="104" customWidth="1"/>
    <col min="37" max="37" width="11.140625" style="104" customWidth="1"/>
    <col min="38" max="41" width="3" style="104" customWidth="1"/>
    <col min="42" max="42" width="8.140625" style="104" customWidth="1"/>
    <col min="43" max="44" width="11.140625" style="104" customWidth="1"/>
    <col min="45" max="46" width="3.5703125" style="104" customWidth="1"/>
    <col min="47" max="16384" width="17.28515625" style="93"/>
  </cols>
  <sheetData>
    <row r="1" spans="1:46" s="19" customFormat="1">
      <c r="A1" s="103" t="s">
        <v>1889</v>
      </c>
      <c r="B1" s="103" t="s">
        <v>1757</v>
      </c>
      <c r="C1" s="103" t="s">
        <v>1891</v>
      </c>
      <c r="D1" s="103" t="s">
        <v>1890</v>
      </c>
      <c r="E1" s="132" t="s">
        <v>1952</v>
      </c>
      <c r="F1" s="103" t="s">
        <v>1892</v>
      </c>
      <c r="G1" s="103" t="s">
        <v>1893</v>
      </c>
      <c r="H1" s="103" t="s">
        <v>1895</v>
      </c>
      <c r="I1" s="103" t="s">
        <v>1894</v>
      </c>
      <c r="J1" s="103" t="s">
        <v>1844</v>
      </c>
      <c r="K1" s="103" t="s">
        <v>1896</v>
      </c>
      <c r="L1" s="103" t="s">
        <v>1897</v>
      </c>
      <c r="M1" s="166" t="s">
        <v>2208</v>
      </c>
      <c r="N1" s="166" t="s">
        <v>2209</v>
      </c>
      <c r="O1" s="166" t="s">
        <v>2204</v>
      </c>
      <c r="P1" s="166" t="s">
        <v>2205</v>
      </c>
      <c r="Q1" s="166" t="s">
        <v>2202</v>
      </c>
      <c r="R1" s="166" t="s">
        <v>2203</v>
      </c>
      <c r="S1" s="103" t="s">
        <v>1811</v>
      </c>
      <c r="T1" s="103" t="s">
        <v>1812</v>
      </c>
      <c r="U1" s="103" t="s">
        <v>1813</v>
      </c>
      <c r="V1" s="107" t="s">
        <v>578</v>
      </c>
      <c r="W1" s="110" t="s">
        <v>579</v>
      </c>
      <c r="X1" s="107" t="s">
        <v>580</v>
      </c>
      <c r="Y1" s="110" t="s">
        <v>581</v>
      </c>
      <c r="Z1" s="107" t="s">
        <v>582</v>
      </c>
      <c r="AA1" s="110" t="s">
        <v>583</v>
      </c>
      <c r="AB1" s="107" t="s">
        <v>0</v>
      </c>
      <c r="AC1" s="133" t="s">
        <v>1953</v>
      </c>
      <c r="AD1" s="133" t="s">
        <v>1983</v>
      </c>
      <c r="AE1" s="133" t="s">
        <v>2046</v>
      </c>
      <c r="AF1" s="133" t="s">
        <v>2047</v>
      </c>
      <c r="AG1" s="133" t="s">
        <v>2049</v>
      </c>
      <c r="AH1" s="133" t="s">
        <v>2050</v>
      </c>
      <c r="AI1" s="133" t="s">
        <v>2051</v>
      </c>
      <c r="AJ1" s="103" t="s">
        <v>1039</v>
      </c>
      <c r="AK1" s="103" t="s">
        <v>2048</v>
      </c>
      <c r="AL1" s="103" t="s">
        <v>2106</v>
      </c>
      <c r="AM1" s="103" t="s">
        <v>2107</v>
      </c>
      <c r="AN1" s="103" t="s">
        <v>2108</v>
      </c>
      <c r="AO1" s="103" t="s">
        <v>2109</v>
      </c>
      <c r="AP1" s="103" t="s">
        <v>2052</v>
      </c>
      <c r="AQ1" s="103" t="s">
        <v>2110</v>
      </c>
      <c r="AR1" s="103" t="s">
        <v>2121</v>
      </c>
      <c r="AS1" s="103" t="s">
        <v>2125</v>
      </c>
      <c r="AT1" s="103" t="s">
        <v>2126</v>
      </c>
    </row>
    <row r="2" spans="1:46">
      <c r="A2" s="104" t="s">
        <v>1</v>
      </c>
      <c r="B2" s="104" t="s">
        <v>1758</v>
      </c>
      <c r="C2" s="102" t="s">
        <v>2</v>
      </c>
      <c r="D2" s="102" t="s">
        <v>573</v>
      </c>
      <c r="E2" s="102">
        <v>1</v>
      </c>
      <c r="F2" s="104" t="s">
        <v>599</v>
      </c>
      <c r="G2" s="104" t="s">
        <v>2653</v>
      </c>
      <c r="H2" s="104" t="s">
        <v>3</v>
      </c>
      <c r="J2" s="104" t="s">
        <v>2652</v>
      </c>
      <c r="K2" s="104" t="s">
        <v>600</v>
      </c>
      <c r="L2" s="104" t="s">
        <v>2654</v>
      </c>
      <c r="M2" s="169" t="s">
        <v>2210</v>
      </c>
      <c r="N2" s="169" t="s">
        <v>2207</v>
      </c>
      <c r="O2" s="169" t="s">
        <v>604</v>
      </c>
      <c r="P2" s="169" t="s">
        <v>604</v>
      </c>
      <c r="Q2" s="169" t="s">
        <v>573</v>
      </c>
      <c r="R2" s="169" t="s">
        <v>2206</v>
      </c>
      <c r="S2" s="104">
        <v>0.45</v>
      </c>
      <c r="T2" s="104">
        <v>1</v>
      </c>
      <c r="Z2" s="108">
        <v>30</v>
      </c>
      <c r="AA2" s="109">
        <v>5</v>
      </c>
      <c r="AB2" s="108">
        <v>7</v>
      </c>
      <c r="AC2" s="134" t="s">
        <v>1954</v>
      </c>
      <c r="AD2" s="134" t="s">
        <v>2042</v>
      </c>
      <c r="AE2" s="134">
        <v>0</v>
      </c>
      <c r="AF2" s="134">
        <v>0</v>
      </c>
      <c r="AG2" s="134">
        <v>1.67</v>
      </c>
      <c r="AH2" s="134">
        <v>0</v>
      </c>
      <c r="AI2" s="134">
        <v>5</v>
      </c>
      <c r="AJ2" s="104" t="s">
        <v>1040</v>
      </c>
      <c r="AK2" s="104" t="s">
        <v>2014</v>
      </c>
      <c r="AL2" s="104">
        <v>0</v>
      </c>
      <c r="AM2" s="104">
        <v>2</v>
      </c>
      <c r="AN2" s="104">
        <v>0</v>
      </c>
      <c r="AO2" s="104">
        <v>0</v>
      </c>
      <c r="AP2" s="104" t="s">
        <v>2053</v>
      </c>
      <c r="AQ2" s="104" t="s">
        <v>2111</v>
      </c>
      <c r="AS2" s="104">
        <v>1</v>
      </c>
    </row>
    <row r="3" spans="1:46">
      <c r="C3" s="102"/>
      <c r="D3" s="102"/>
      <c r="E3" s="102">
        <v>2</v>
      </c>
      <c r="F3" s="93"/>
      <c r="G3" s="93"/>
      <c r="H3" s="104" t="s">
        <v>4</v>
      </c>
      <c r="J3" s="104" t="s">
        <v>2652</v>
      </c>
      <c r="K3" s="104" t="s">
        <v>601</v>
      </c>
      <c r="L3" s="104" t="s">
        <v>2654</v>
      </c>
      <c r="S3" s="104">
        <v>0.6</v>
      </c>
      <c r="T3" s="104">
        <v>2</v>
      </c>
      <c r="Z3" s="108">
        <v>30</v>
      </c>
      <c r="AA3" s="109">
        <v>5</v>
      </c>
      <c r="AB3" s="108">
        <v>7</v>
      </c>
    </row>
    <row r="4" spans="1:46">
      <c r="C4" s="102"/>
      <c r="D4" s="102"/>
      <c r="E4" s="102">
        <v>3</v>
      </c>
      <c r="F4" s="93"/>
      <c r="G4" s="93"/>
      <c r="H4" s="104" t="s">
        <v>5</v>
      </c>
      <c r="J4" s="104" t="s">
        <v>2652</v>
      </c>
      <c r="K4" s="104" t="s">
        <v>602</v>
      </c>
      <c r="L4" s="104" t="s">
        <v>2654</v>
      </c>
      <c r="S4" s="104">
        <v>0.75</v>
      </c>
      <c r="T4" s="104">
        <v>3</v>
      </c>
      <c r="Z4" s="108">
        <v>30</v>
      </c>
      <c r="AA4" s="109">
        <v>5</v>
      </c>
      <c r="AB4" s="108">
        <v>7</v>
      </c>
    </row>
    <row r="5" spans="1:46">
      <c r="C5" s="104" t="s">
        <v>8</v>
      </c>
      <c r="D5" s="105" t="s">
        <v>574</v>
      </c>
      <c r="E5" s="102">
        <v>1</v>
      </c>
      <c r="F5" s="104" t="s">
        <v>1304</v>
      </c>
      <c r="G5" s="104" t="s">
        <v>1780</v>
      </c>
      <c r="H5" s="104" t="s">
        <v>9</v>
      </c>
      <c r="J5" s="104" t="s">
        <v>1838</v>
      </c>
      <c r="K5" s="104" t="s">
        <v>1283</v>
      </c>
      <c r="L5" s="104" t="s">
        <v>1898</v>
      </c>
      <c r="S5" s="104">
        <v>50</v>
      </c>
      <c r="Y5" s="109">
        <v>250</v>
      </c>
      <c r="Z5" s="108">
        <v>20</v>
      </c>
      <c r="AA5" s="109">
        <v>8</v>
      </c>
      <c r="AB5" s="108">
        <v>8</v>
      </c>
      <c r="AC5" s="134" t="s">
        <v>1955</v>
      </c>
      <c r="AD5" s="134" t="s">
        <v>2042</v>
      </c>
      <c r="AE5" s="134">
        <v>0</v>
      </c>
      <c r="AF5" s="134">
        <v>0</v>
      </c>
      <c r="AG5" s="134">
        <v>1.34</v>
      </c>
      <c r="AH5" s="134">
        <v>0</v>
      </c>
      <c r="AI5" s="134">
        <v>1</v>
      </c>
      <c r="AJ5" s="104" t="s">
        <v>1282</v>
      </c>
      <c r="AK5" s="104" t="s">
        <v>2015</v>
      </c>
      <c r="AL5" s="104">
        <v>1</v>
      </c>
      <c r="AM5" s="104">
        <v>2</v>
      </c>
      <c r="AN5" s="104">
        <v>1</v>
      </c>
      <c r="AO5" s="104">
        <v>0</v>
      </c>
      <c r="AP5" s="104" t="s">
        <v>2054</v>
      </c>
      <c r="AQ5" s="104" t="s">
        <v>2112</v>
      </c>
      <c r="AS5" s="104">
        <v>1</v>
      </c>
    </row>
    <row r="6" spans="1:46">
      <c r="E6" s="102">
        <v>2</v>
      </c>
      <c r="F6" s="93"/>
      <c r="G6" s="93"/>
      <c r="H6" s="104" t="s">
        <v>10</v>
      </c>
      <c r="J6" s="104" t="s">
        <v>1838</v>
      </c>
      <c r="K6" s="104" t="s">
        <v>1284</v>
      </c>
      <c r="L6" s="104" t="s">
        <v>1898</v>
      </c>
      <c r="S6" s="104">
        <v>100</v>
      </c>
      <c r="Y6" s="109">
        <v>250</v>
      </c>
      <c r="Z6" s="108">
        <v>20</v>
      </c>
      <c r="AA6" s="109">
        <v>8</v>
      </c>
      <c r="AB6" s="108">
        <v>8</v>
      </c>
    </row>
    <row r="7" spans="1:46">
      <c r="E7" s="102">
        <v>3</v>
      </c>
      <c r="F7" s="93"/>
      <c r="G7" s="93"/>
      <c r="H7" s="104" t="s">
        <v>11</v>
      </c>
      <c r="J7" s="104" t="s">
        <v>1838</v>
      </c>
      <c r="K7" s="104" t="s">
        <v>1285</v>
      </c>
      <c r="L7" s="104" t="s">
        <v>1898</v>
      </c>
      <c r="S7" s="104">
        <v>150</v>
      </c>
      <c r="Y7" s="109">
        <v>250</v>
      </c>
      <c r="Z7" s="108">
        <v>20</v>
      </c>
      <c r="AA7" s="109">
        <v>8</v>
      </c>
      <c r="AB7" s="108">
        <v>8</v>
      </c>
    </row>
    <row r="8" spans="1:46">
      <c r="C8" s="104" t="s">
        <v>13</v>
      </c>
      <c r="D8" s="105" t="s">
        <v>575</v>
      </c>
      <c r="E8" s="102">
        <v>1</v>
      </c>
      <c r="F8" s="104" t="s">
        <v>1286</v>
      </c>
      <c r="G8" s="104" t="s">
        <v>1781</v>
      </c>
      <c r="H8" s="104" t="s">
        <v>1305</v>
      </c>
      <c r="J8" s="104" t="s">
        <v>1839</v>
      </c>
      <c r="K8" s="104" t="s">
        <v>1287</v>
      </c>
      <c r="L8" s="104" t="s">
        <v>1899</v>
      </c>
      <c r="M8" s="169" t="s">
        <v>2211</v>
      </c>
      <c r="N8" s="169" t="s">
        <v>2212</v>
      </c>
      <c r="O8" s="169" t="s">
        <v>603</v>
      </c>
      <c r="P8" s="169" t="s">
        <v>605</v>
      </c>
      <c r="Q8" s="169" t="s">
        <v>575</v>
      </c>
      <c r="R8" s="169" t="s">
        <v>2213</v>
      </c>
      <c r="S8" s="104">
        <v>40</v>
      </c>
      <c r="T8" s="104">
        <v>0.04</v>
      </c>
      <c r="X8" s="108">
        <v>400</v>
      </c>
      <c r="AA8" s="109">
        <v>5</v>
      </c>
      <c r="AB8" s="108">
        <v>2</v>
      </c>
      <c r="AC8" s="134" t="s">
        <v>1956</v>
      </c>
      <c r="AD8" s="134" t="s">
        <v>2042</v>
      </c>
      <c r="AE8" s="134">
        <v>0</v>
      </c>
      <c r="AF8" s="134">
        <v>0</v>
      </c>
      <c r="AG8" s="134">
        <v>1.34</v>
      </c>
      <c r="AH8" s="134">
        <v>1</v>
      </c>
      <c r="AI8" s="134">
        <v>1</v>
      </c>
      <c r="AJ8" s="104" t="s">
        <v>1290</v>
      </c>
      <c r="AK8" s="104" t="s">
        <v>2016</v>
      </c>
      <c r="AL8" s="104">
        <v>2</v>
      </c>
      <c r="AM8" s="104">
        <v>2</v>
      </c>
      <c r="AN8" s="104">
        <v>2</v>
      </c>
      <c r="AO8" s="104">
        <v>0</v>
      </c>
      <c r="AP8" s="104" t="s">
        <v>2055</v>
      </c>
      <c r="AQ8" s="104" t="s">
        <v>2112</v>
      </c>
      <c r="AR8" s="104" t="s">
        <v>2122</v>
      </c>
      <c r="AS8" s="104">
        <v>1</v>
      </c>
    </row>
    <row r="9" spans="1:46">
      <c r="E9" s="102">
        <v>2</v>
      </c>
      <c r="F9" s="93"/>
      <c r="H9" s="104" t="s">
        <v>1306</v>
      </c>
      <c r="J9" s="104" t="s">
        <v>1839</v>
      </c>
      <c r="K9" s="104" t="s">
        <v>1288</v>
      </c>
      <c r="L9" s="104" t="s">
        <v>1899</v>
      </c>
      <c r="S9" s="104">
        <v>80</v>
      </c>
      <c r="T9" s="104">
        <v>0.08</v>
      </c>
      <c r="X9" s="108">
        <v>400</v>
      </c>
      <c r="AA9" s="109">
        <v>5</v>
      </c>
      <c r="AB9" s="108">
        <v>2</v>
      </c>
      <c r="AR9" s="104" t="s">
        <v>2122</v>
      </c>
    </row>
    <row r="10" spans="1:46">
      <c r="E10" s="102">
        <v>3</v>
      </c>
      <c r="F10" s="93"/>
      <c r="H10" s="104" t="s">
        <v>1307</v>
      </c>
      <c r="J10" s="104" t="s">
        <v>1839</v>
      </c>
      <c r="K10" s="104" t="s">
        <v>1289</v>
      </c>
      <c r="L10" s="104" t="s">
        <v>1899</v>
      </c>
      <c r="S10" s="104">
        <v>120</v>
      </c>
      <c r="T10" s="104">
        <v>0.12</v>
      </c>
      <c r="X10" s="108">
        <v>400</v>
      </c>
      <c r="AA10" s="109">
        <v>5</v>
      </c>
      <c r="AB10" s="108">
        <v>2</v>
      </c>
      <c r="AR10" s="104" t="s">
        <v>2122</v>
      </c>
    </row>
    <row r="11" spans="1:46">
      <c r="C11" s="104" t="s">
        <v>14</v>
      </c>
      <c r="D11" s="105" t="s">
        <v>576</v>
      </c>
      <c r="E11" s="102">
        <v>1</v>
      </c>
      <c r="F11" s="104" t="s">
        <v>1291</v>
      </c>
      <c r="G11" s="104" t="s">
        <v>1782</v>
      </c>
      <c r="H11" s="104" t="s">
        <v>1292</v>
      </c>
      <c r="J11" s="104" t="s">
        <v>1842</v>
      </c>
      <c r="K11" s="104" t="s">
        <v>1295</v>
      </c>
      <c r="L11" s="104" t="s">
        <v>1900</v>
      </c>
      <c r="M11" s="169" t="s">
        <v>2214</v>
      </c>
      <c r="N11" s="169" t="s">
        <v>2215</v>
      </c>
      <c r="O11" s="169" t="s">
        <v>603</v>
      </c>
      <c r="P11" s="169" t="s">
        <v>605</v>
      </c>
      <c r="Q11" s="169" t="s">
        <v>576</v>
      </c>
      <c r="R11" s="169" t="s">
        <v>2216</v>
      </c>
      <c r="S11" s="104">
        <v>0.5</v>
      </c>
      <c r="X11" s="108">
        <v>600</v>
      </c>
      <c r="AA11" s="109">
        <v>5</v>
      </c>
      <c r="AB11" s="108">
        <v>14</v>
      </c>
      <c r="AC11" s="134" t="s">
        <v>1957</v>
      </c>
      <c r="AD11" s="134" t="s">
        <v>2042</v>
      </c>
      <c r="AE11" s="134">
        <v>0</v>
      </c>
      <c r="AF11" s="134">
        <v>0</v>
      </c>
      <c r="AG11" s="134">
        <v>1.34</v>
      </c>
      <c r="AH11" s="134">
        <v>1</v>
      </c>
      <c r="AI11" s="134">
        <v>5</v>
      </c>
      <c r="AJ11" s="104" t="s">
        <v>1298</v>
      </c>
      <c r="AK11" s="104" t="s">
        <v>1746</v>
      </c>
      <c r="AL11" s="104">
        <v>3</v>
      </c>
      <c r="AM11" s="104">
        <v>2</v>
      </c>
      <c r="AN11" s="104">
        <v>3</v>
      </c>
      <c r="AO11" s="104">
        <v>0</v>
      </c>
      <c r="AP11" s="104" t="s">
        <v>2056</v>
      </c>
      <c r="AQ11" s="104" t="s">
        <v>2112</v>
      </c>
      <c r="AR11" s="104" t="s">
        <v>2122</v>
      </c>
      <c r="AS11" s="104">
        <v>1</v>
      </c>
    </row>
    <row r="12" spans="1:46">
      <c r="E12" s="102">
        <v>2</v>
      </c>
      <c r="F12" s="93"/>
      <c r="H12" s="104" t="s">
        <v>1293</v>
      </c>
      <c r="J12" s="104" t="s">
        <v>1842</v>
      </c>
      <c r="K12" s="104" t="s">
        <v>1296</v>
      </c>
      <c r="L12" s="104" t="s">
        <v>1900</v>
      </c>
      <c r="S12" s="104">
        <v>0.6</v>
      </c>
      <c r="X12" s="108">
        <v>600</v>
      </c>
      <c r="AA12" s="109">
        <v>5</v>
      </c>
      <c r="AB12" s="108">
        <v>12</v>
      </c>
      <c r="AR12" s="104" t="s">
        <v>2122</v>
      </c>
    </row>
    <row r="13" spans="1:46">
      <c r="E13" s="102">
        <v>3</v>
      </c>
      <c r="F13" s="93"/>
      <c r="H13" s="104" t="s">
        <v>1294</v>
      </c>
      <c r="J13" s="104" t="s">
        <v>1842</v>
      </c>
      <c r="K13" s="104" t="s">
        <v>1297</v>
      </c>
      <c r="L13" s="104" t="s">
        <v>1900</v>
      </c>
      <c r="S13" s="104">
        <v>0.7</v>
      </c>
      <c r="X13" s="108">
        <v>600</v>
      </c>
      <c r="AA13" s="109">
        <v>5</v>
      </c>
      <c r="AB13" s="108">
        <v>10</v>
      </c>
      <c r="AR13" s="104" t="s">
        <v>2122</v>
      </c>
    </row>
    <row r="14" spans="1:46">
      <c r="C14" s="104" t="s">
        <v>15</v>
      </c>
      <c r="D14" s="105" t="s">
        <v>577</v>
      </c>
      <c r="E14" s="102">
        <v>1</v>
      </c>
      <c r="F14" s="104" t="s">
        <v>1299</v>
      </c>
      <c r="G14" s="104" t="s">
        <v>1784</v>
      </c>
      <c r="H14" s="104" t="s">
        <v>1721</v>
      </c>
      <c r="J14" s="104" t="s">
        <v>1840</v>
      </c>
      <c r="K14" s="104" t="s">
        <v>1300</v>
      </c>
      <c r="L14" s="104" t="s">
        <v>1901</v>
      </c>
      <c r="M14" s="169" t="s">
        <v>2220</v>
      </c>
      <c r="N14" s="169" t="s">
        <v>2219</v>
      </c>
      <c r="O14" s="169" t="s">
        <v>604</v>
      </c>
      <c r="P14" s="169" t="s">
        <v>605</v>
      </c>
      <c r="Q14" s="169" t="s">
        <v>2217</v>
      </c>
      <c r="R14" s="169" t="s">
        <v>2218</v>
      </c>
      <c r="S14" s="104">
        <v>0.2</v>
      </c>
      <c r="AA14" s="109">
        <v>8</v>
      </c>
      <c r="AB14" s="108">
        <v>30</v>
      </c>
      <c r="AC14" s="134" t="s">
        <v>1958</v>
      </c>
      <c r="AD14" s="134" t="s">
        <v>2042</v>
      </c>
      <c r="AE14" s="134">
        <v>0</v>
      </c>
      <c r="AF14" s="134">
        <v>0</v>
      </c>
      <c r="AG14" s="134">
        <v>1.34</v>
      </c>
      <c r="AH14" s="134">
        <v>0</v>
      </c>
      <c r="AI14" s="134">
        <v>5</v>
      </c>
      <c r="AJ14" s="104" t="s">
        <v>2044</v>
      </c>
      <c r="AK14" s="104" t="s">
        <v>2017</v>
      </c>
      <c r="AL14" s="104">
        <v>1</v>
      </c>
      <c r="AM14" s="104">
        <v>1</v>
      </c>
      <c r="AN14" s="104">
        <v>0</v>
      </c>
      <c r="AO14" s="104">
        <v>1</v>
      </c>
      <c r="AP14" s="104" t="s">
        <v>2057</v>
      </c>
      <c r="AQ14" s="104" t="s">
        <v>2113</v>
      </c>
      <c r="AS14" s="104">
        <v>1</v>
      </c>
    </row>
    <row r="15" spans="1:46">
      <c r="E15" s="102">
        <v>2</v>
      </c>
      <c r="F15" s="93"/>
      <c r="H15" s="104" t="s">
        <v>16</v>
      </c>
      <c r="J15" s="104" t="s">
        <v>1840</v>
      </c>
      <c r="K15" s="104" t="s">
        <v>1301</v>
      </c>
      <c r="L15" s="104" t="s">
        <v>1901</v>
      </c>
      <c r="S15" s="104">
        <v>0.35</v>
      </c>
      <c r="AA15" s="109">
        <v>8</v>
      </c>
      <c r="AB15" s="108">
        <v>30</v>
      </c>
    </row>
    <row r="16" spans="1:46">
      <c r="E16" s="102">
        <v>3</v>
      </c>
      <c r="F16" s="93"/>
      <c r="H16" s="104" t="s">
        <v>17</v>
      </c>
      <c r="J16" s="104" t="s">
        <v>1840</v>
      </c>
      <c r="K16" s="104" t="s">
        <v>1302</v>
      </c>
      <c r="L16" s="104" t="s">
        <v>1901</v>
      </c>
      <c r="S16" s="104">
        <v>0.5</v>
      </c>
      <c r="AA16" s="109">
        <v>8</v>
      </c>
      <c r="AB16" s="108">
        <v>30</v>
      </c>
    </row>
    <row r="17" spans="1:45">
      <c r="A17" s="104" t="s">
        <v>18</v>
      </c>
      <c r="B17" s="104" t="s">
        <v>1759</v>
      </c>
      <c r="C17" s="104" t="s">
        <v>19</v>
      </c>
      <c r="D17" s="102" t="s">
        <v>883</v>
      </c>
      <c r="E17" s="102">
        <v>1</v>
      </c>
      <c r="F17" s="104" t="s">
        <v>1303</v>
      </c>
      <c r="G17" s="104" t="s">
        <v>1783</v>
      </c>
      <c r="H17" s="104" t="s">
        <v>1308</v>
      </c>
      <c r="J17" s="104" t="s">
        <v>1841</v>
      </c>
      <c r="K17" s="104" t="s">
        <v>1311</v>
      </c>
      <c r="L17" s="104" t="s">
        <v>1902</v>
      </c>
      <c r="M17" s="169" t="s">
        <v>2221</v>
      </c>
      <c r="N17" s="169" t="s">
        <v>2222</v>
      </c>
      <c r="O17" s="169" t="s">
        <v>603</v>
      </c>
      <c r="P17" s="169" t="s">
        <v>604</v>
      </c>
      <c r="Q17" s="169" t="s">
        <v>883</v>
      </c>
      <c r="R17" s="169" t="s">
        <v>2223</v>
      </c>
      <c r="S17" s="104">
        <v>100</v>
      </c>
      <c r="T17" s="104">
        <v>50</v>
      </c>
      <c r="X17" s="108">
        <v>128</v>
      </c>
      <c r="AA17" s="109">
        <v>16</v>
      </c>
      <c r="AB17" s="108">
        <v>1</v>
      </c>
      <c r="AC17" s="134" t="s">
        <v>1959</v>
      </c>
      <c r="AD17" s="134" t="s">
        <v>2042</v>
      </c>
      <c r="AE17" s="134">
        <v>0</v>
      </c>
      <c r="AF17" s="134">
        <v>0</v>
      </c>
      <c r="AG17" s="134">
        <v>1.17</v>
      </c>
      <c r="AH17" s="134">
        <v>1</v>
      </c>
      <c r="AI17" s="134">
        <v>5</v>
      </c>
      <c r="AJ17" s="104" t="s">
        <v>1040</v>
      </c>
      <c r="AK17" s="104" t="s">
        <v>2018</v>
      </c>
      <c r="AL17" s="104">
        <v>0</v>
      </c>
      <c r="AM17" s="104">
        <v>2</v>
      </c>
      <c r="AN17" s="104">
        <v>0</v>
      </c>
      <c r="AO17" s="104">
        <v>0</v>
      </c>
      <c r="AP17" s="104" t="s">
        <v>2058</v>
      </c>
      <c r="AQ17" s="104" t="s">
        <v>2114</v>
      </c>
      <c r="AR17" s="104" t="s">
        <v>2122</v>
      </c>
      <c r="AS17" s="104">
        <v>1</v>
      </c>
    </row>
    <row r="18" spans="1:45">
      <c r="C18" s="102"/>
      <c r="D18" s="102"/>
      <c r="E18" s="102">
        <v>2</v>
      </c>
      <c r="F18" s="93"/>
      <c r="H18" s="104" t="s">
        <v>1309</v>
      </c>
      <c r="J18" s="104" t="s">
        <v>1841</v>
      </c>
      <c r="K18" s="104" t="s">
        <v>1312</v>
      </c>
      <c r="L18" s="104" t="s">
        <v>1902</v>
      </c>
      <c r="S18" s="104">
        <v>200</v>
      </c>
      <c r="T18" s="104">
        <v>100</v>
      </c>
      <c r="X18" s="108">
        <v>128</v>
      </c>
      <c r="AA18" s="109">
        <v>16</v>
      </c>
      <c r="AB18" s="108">
        <v>1</v>
      </c>
      <c r="AR18" s="104" t="s">
        <v>2122</v>
      </c>
    </row>
    <row r="19" spans="1:45">
      <c r="C19" s="102"/>
      <c r="D19" s="102"/>
      <c r="E19" s="102">
        <v>3</v>
      </c>
      <c r="F19" s="93"/>
      <c r="H19" s="104" t="s">
        <v>1310</v>
      </c>
      <c r="J19" s="104" t="s">
        <v>1841</v>
      </c>
      <c r="K19" s="104" t="s">
        <v>1313</v>
      </c>
      <c r="L19" s="104" t="s">
        <v>1902</v>
      </c>
      <c r="S19" s="104">
        <v>300</v>
      </c>
      <c r="T19" s="104">
        <v>150</v>
      </c>
      <c r="X19" s="108">
        <v>128</v>
      </c>
      <c r="AA19" s="109">
        <v>16</v>
      </c>
      <c r="AB19" s="108">
        <v>1</v>
      </c>
      <c r="AR19" s="104" t="s">
        <v>2122</v>
      </c>
    </row>
    <row r="20" spans="1:45">
      <c r="C20" s="104" t="s">
        <v>20</v>
      </c>
      <c r="D20" s="105" t="s">
        <v>755</v>
      </c>
      <c r="E20" s="102">
        <v>1</v>
      </c>
      <c r="F20" s="104" t="s">
        <v>1314</v>
      </c>
      <c r="G20" s="104" t="s">
        <v>1786</v>
      </c>
      <c r="H20" s="104" t="s">
        <v>21</v>
      </c>
      <c r="J20" s="104" t="s">
        <v>1842</v>
      </c>
      <c r="K20" s="104" t="s">
        <v>1315</v>
      </c>
      <c r="L20" s="104" t="s">
        <v>1903</v>
      </c>
      <c r="M20" s="169" t="s">
        <v>2225</v>
      </c>
      <c r="N20" s="169" t="s">
        <v>2224</v>
      </c>
      <c r="O20" s="169" t="s">
        <v>603</v>
      </c>
      <c r="P20" s="169" t="s">
        <v>604</v>
      </c>
      <c r="Q20" s="169" t="s">
        <v>755</v>
      </c>
      <c r="R20" s="169" t="s">
        <v>2216</v>
      </c>
      <c r="S20" s="104">
        <v>0.05</v>
      </c>
      <c r="Y20" s="109">
        <v>600</v>
      </c>
      <c r="AA20" s="109">
        <v>10</v>
      </c>
      <c r="AB20" s="108">
        <v>5</v>
      </c>
      <c r="AC20" s="134" t="s">
        <v>1987</v>
      </c>
      <c r="AD20" s="134" t="s">
        <v>2042</v>
      </c>
      <c r="AE20" s="134">
        <v>0</v>
      </c>
      <c r="AF20" s="134">
        <v>0</v>
      </c>
      <c r="AG20" s="134">
        <v>1.17</v>
      </c>
      <c r="AH20" s="134">
        <v>0</v>
      </c>
      <c r="AI20" s="134">
        <v>5</v>
      </c>
      <c r="AJ20" s="104" t="s">
        <v>1282</v>
      </c>
      <c r="AK20" s="104" t="s">
        <v>1728</v>
      </c>
      <c r="AL20" s="104">
        <v>1</v>
      </c>
      <c r="AM20" s="104">
        <v>2</v>
      </c>
      <c r="AN20" s="104">
        <v>1</v>
      </c>
      <c r="AO20" s="104">
        <v>0</v>
      </c>
      <c r="AP20" s="104" t="s">
        <v>2059</v>
      </c>
      <c r="AQ20" s="104" t="s">
        <v>2114</v>
      </c>
      <c r="AS20" s="104">
        <v>1</v>
      </c>
    </row>
    <row r="21" spans="1:45">
      <c r="E21" s="102">
        <v>2</v>
      </c>
      <c r="F21" s="93"/>
      <c r="H21" s="104" t="s">
        <v>22</v>
      </c>
      <c r="J21" s="104" t="s">
        <v>1842</v>
      </c>
      <c r="K21" s="104" t="s">
        <v>1316</v>
      </c>
      <c r="L21" s="104" t="s">
        <v>1903</v>
      </c>
      <c r="S21" s="104">
        <v>0.1</v>
      </c>
      <c r="Y21" s="109">
        <v>600</v>
      </c>
      <c r="AA21" s="109">
        <v>10</v>
      </c>
      <c r="AB21" s="108">
        <v>5</v>
      </c>
    </row>
    <row r="22" spans="1:45">
      <c r="E22" s="102">
        <v>3</v>
      </c>
      <c r="F22" s="93"/>
      <c r="H22" s="104" t="s">
        <v>23</v>
      </c>
      <c r="J22" s="104" t="s">
        <v>1842</v>
      </c>
      <c r="K22" s="104" t="s">
        <v>1317</v>
      </c>
      <c r="L22" s="104" t="s">
        <v>1903</v>
      </c>
      <c r="S22" s="104">
        <v>0.15</v>
      </c>
      <c r="Y22" s="109">
        <v>600</v>
      </c>
      <c r="AA22" s="109">
        <v>10</v>
      </c>
      <c r="AB22" s="108">
        <v>5</v>
      </c>
    </row>
    <row r="23" spans="1:45">
      <c r="C23" s="104" t="s">
        <v>24</v>
      </c>
      <c r="D23" s="105" t="s">
        <v>881</v>
      </c>
      <c r="E23" s="102">
        <v>1</v>
      </c>
      <c r="F23" s="104" t="s">
        <v>25</v>
      </c>
      <c r="G23" s="104" t="s">
        <v>1785</v>
      </c>
      <c r="H23" s="104" t="s">
        <v>1319</v>
      </c>
      <c r="J23" s="104" t="s">
        <v>1843</v>
      </c>
      <c r="K23" s="104" t="s">
        <v>1318</v>
      </c>
      <c r="L23" s="104" t="s">
        <v>1904</v>
      </c>
      <c r="S23" s="104">
        <v>0.03</v>
      </c>
      <c r="T23" s="104">
        <v>60</v>
      </c>
      <c r="Z23" s="108">
        <v>0.5</v>
      </c>
      <c r="AB23" s="108">
        <v>1</v>
      </c>
      <c r="AC23" s="134" t="s">
        <v>1960</v>
      </c>
      <c r="AD23" s="134" t="s">
        <v>2042</v>
      </c>
      <c r="AE23" s="134">
        <v>0</v>
      </c>
      <c r="AF23" s="134">
        <v>0</v>
      </c>
      <c r="AG23" s="134">
        <v>1.17</v>
      </c>
      <c r="AH23" s="134">
        <v>0</v>
      </c>
      <c r="AI23" s="134">
        <v>5</v>
      </c>
      <c r="AJ23" s="104" t="s">
        <v>1290</v>
      </c>
      <c r="AK23" s="104" t="s">
        <v>2019</v>
      </c>
      <c r="AL23" s="104">
        <v>2</v>
      </c>
      <c r="AM23" s="104">
        <v>2</v>
      </c>
      <c r="AN23" s="104">
        <v>2</v>
      </c>
      <c r="AO23" s="104">
        <v>0</v>
      </c>
      <c r="AP23" s="104" t="s">
        <v>2060</v>
      </c>
      <c r="AQ23" s="104" t="s">
        <v>2114</v>
      </c>
      <c r="AS23" s="104">
        <v>1</v>
      </c>
    </row>
    <row r="24" spans="1:45">
      <c r="E24" s="102">
        <v>2</v>
      </c>
      <c r="F24" s="93"/>
      <c r="H24" s="104" t="s">
        <v>1320</v>
      </c>
      <c r="J24" s="104" t="s">
        <v>1843</v>
      </c>
      <c r="K24" s="104" t="s">
        <v>1322</v>
      </c>
      <c r="L24" s="104" t="s">
        <v>1904</v>
      </c>
      <c r="S24" s="104">
        <v>0.06</v>
      </c>
      <c r="T24" s="104">
        <v>120</v>
      </c>
      <c r="Z24" s="108">
        <v>0.5</v>
      </c>
      <c r="AB24" s="108">
        <v>1</v>
      </c>
    </row>
    <row r="25" spans="1:45">
      <c r="E25" s="102">
        <v>3</v>
      </c>
      <c r="F25" s="93"/>
      <c r="H25" s="104" t="s">
        <v>1321</v>
      </c>
      <c r="J25" s="104" t="s">
        <v>1843</v>
      </c>
      <c r="K25" s="104" t="s">
        <v>1323</v>
      </c>
      <c r="L25" s="104" t="s">
        <v>1904</v>
      </c>
      <c r="S25" s="104">
        <v>0.09</v>
      </c>
      <c r="T25" s="104">
        <v>240</v>
      </c>
      <c r="Z25" s="108">
        <v>0.5</v>
      </c>
      <c r="AB25" s="108">
        <v>1</v>
      </c>
    </row>
    <row r="26" spans="1:45">
      <c r="C26" s="104" t="s">
        <v>26</v>
      </c>
      <c r="D26" s="105" t="s">
        <v>754</v>
      </c>
      <c r="E26" s="102">
        <v>1</v>
      </c>
      <c r="F26" s="104" t="s">
        <v>1324</v>
      </c>
      <c r="G26" s="104" t="s">
        <v>1787</v>
      </c>
      <c r="H26" s="104" t="s">
        <v>1325</v>
      </c>
      <c r="J26" s="104" t="s">
        <v>1845</v>
      </c>
      <c r="K26" s="104" t="s">
        <v>1328</v>
      </c>
      <c r="L26" s="104" t="s">
        <v>1905</v>
      </c>
      <c r="M26" s="169" t="s">
        <v>2227</v>
      </c>
      <c r="N26" s="169" t="s">
        <v>2226</v>
      </c>
      <c r="O26" s="169" t="s">
        <v>604</v>
      </c>
      <c r="P26" s="169" t="s">
        <v>604</v>
      </c>
      <c r="Q26" s="169" t="s">
        <v>754</v>
      </c>
      <c r="R26" s="169" t="s">
        <v>2228</v>
      </c>
      <c r="S26" s="104">
        <v>0.02</v>
      </c>
      <c r="T26" s="104">
        <v>0.12</v>
      </c>
      <c r="AA26" s="109">
        <v>5</v>
      </c>
      <c r="AB26" s="108">
        <v>15</v>
      </c>
      <c r="AC26" s="134" t="s">
        <v>1961</v>
      </c>
      <c r="AD26" s="134" t="s">
        <v>2042</v>
      </c>
      <c r="AE26" s="134">
        <v>0</v>
      </c>
      <c r="AF26" s="134">
        <v>0</v>
      </c>
      <c r="AG26" s="134">
        <v>1.17</v>
      </c>
      <c r="AH26" s="134">
        <v>0</v>
      </c>
      <c r="AI26" s="134">
        <v>5</v>
      </c>
      <c r="AJ26" s="104" t="s">
        <v>1298</v>
      </c>
      <c r="AK26" s="104" t="s">
        <v>2020</v>
      </c>
      <c r="AL26" s="104">
        <v>3</v>
      </c>
      <c r="AM26" s="104">
        <v>2</v>
      </c>
      <c r="AN26" s="104">
        <v>3</v>
      </c>
      <c r="AO26" s="104">
        <v>0</v>
      </c>
      <c r="AP26" s="104" t="s">
        <v>2061</v>
      </c>
      <c r="AQ26" s="104" t="s">
        <v>2114</v>
      </c>
      <c r="AS26" s="104">
        <v>1</v>
      </c>
    </row>
    <row r="27" spans="1:45">
      <c r="E27" s="102">
        <v>2</v>
      </c>
      <c r="F27" s="93"/>
      <c r="H27" s="104" t="s">
        <v>1326</v>
      </c>
      <c r="J27" s="104" t="s">
        <v>1845</v>
      </c>
      <c r="K27" s="104" t="s">
        <v>1329</v>
      </c>
      <c r="L27" s="104" t="s">
        <v>1905</v>
      </c>
      <c r="S27" s="104">
        <v>0.04</v>
      </c>
      <c r="T27" s="104">
        <v>0.18</v>
      </c>
      <c r="AA27" s="109">
        <v>5</v>
      </c>
      <c r="AB27" s="108">
        <v>15</v>
      </c>
    </row>
    <row r="28" spans="1:45">
      <c r="E28" s="102">
        <v>3</v>
      </c>
      <c r="F28" s="93"/>
      <c r="H28" s="104" t="s">
        <v>1327</v>
      </c>
      <c r="J28" s="104" t="s">
        <v>1845</v>
      </c>
      <c r="K28" s="104" t="s">
        <v>1330</v>
      </c>
      <c r="L28" s="104" t="s">
        <v>1905</v>
      </c>
      <c r="S28" s="104">
        <v>0.06</v>
      </c>
      <c r="T28" s="104">
        <v>0.24</v>
      </c>
      <c r="AA28" s="109">
        <v>5</v>
      </c>
      <c r="AB28" s="108">
        <v>15</v>
      </c>
    </row>
    <row r="29" spans="1:45">
      <c r="C29" s="104" t="s">
        <v>28</v>
      </c>
      <c r="D29" s="105" t="s">
        <v>880</v>
      </c>
      <c r="E29" s="102">
        <v>1</v>
      </c>
      <c r="F29" s="104" t="s">
        <v>1722</v>
      </c>
      <c r="G29" s="104" t="s">
        <v>1788</v>
      </c>
      <c r="H29" s="104" t="s">
        <v>1723</v>
      </c>
      <c r="J29" s="104" t="s">
        <v>1846</v>
      </c>
      <c r="K29" s="104" t="s">
        <v>1331</v>
      </c>
      <c r="L29" s="104" t="s">
        <v>1906</v>
      </c>
      <c r="M29" s="169" t="s">
        <v>2229</v>
      </c>
      <c r="N29" s="169" t="s">
        <v>2230</v>
      </c>
      <c r="O29" s="169" t="s">
        <v>604</v>
      </c>
      <c r="P29" s="169" t="s">
        <v>604</v>
      </c>
      <c r="Q29" s="169" t="s">
        <v>880</v>
      </c>
      <c r="R29" s="169" t="s">
        <v>2231</v>
      </c>
      <c r="S29" s="104">
        <v>0.3</v>
      </c>
      <c r="AA29" s="109">
        <v>5</v>
      </c>
      <c r="AB29" s="108">
        <v>60</v>
      </c>
      <c r="AC29" s="134" t="s">
        <v>1962</v>
      </c>
      <c r="AD29" s="134" t="s">
        <v>2042</v>
      </c>
      <c r="AE29" s="134">
        <v>0</v>
      </c>
      <c r="AF29" s="134">
        <v>0</v>
      </c>
      <c r="AG29" s="134">
        <v>1.17</v>
      </c>
      <c r="AH29" s="134">
        <v>0</v>
      </c>
      <c r="AI29" s="134">
        <v>5</v>
      </c>
      <c r="AJ29" s="104" t="s">
        <v>2044</v>
      </c>
      <c r="AK29" s="104" t="s">
        <v>2021</v>
      </c>
      <c r="AL29" s="104">
        <v>1</v>
      </c>
      <c r="AM29" s="104">
        <v>1</v>
      </c>
      <c r="AN29" s="104">
        <v>0</v>
      </c>
      <c r="AO29" s="104">
        <v>1</v>
      </c>
      <c r="AP29" s="104" t="s">
        <v>2062</v>
      </c>
      <c r="AQ29" s="104" t="s">
        <v>2114</v>
      </c>
      <c r="AS29" s="104">
        <v>1</v>
      </c>
    </row>
    <row r="30" spans="1:45">
      <c r="E30" s="102">
        <v>2</v>
      </c>
      <c r="F30" s="93"/>
      <c r="H30" s="104" t="s">
        <v>1724</v>
      </c>
      <c r="J30" s="104" t="s">
        <v>1846</v>
      </c>
      <c r="K30" s="104" t="s">
        <v>1332</v>
      </c>
      <c r="L30" s="104" t="s">
        <v>1906</v>
      </c>
      <c r="S30" s="104">
        <v>0.4</v>
      </c>
      <c r="AA30" s="109">
        <v>8</v>
      </c>
      <c r="AB30" s="108">
        <v>60</v>
      </c>
    </row>
    <row r="31" spans="1:45">
      <c r="E31" s="102">
        <v>3</v>
      </c>
      <c r="F31" s="93"/>
      <c r="H31" s="104" t="s">
        <v>1725</v>
      </c>
      <c r="J31" s="104" t="s">
        <v>1846</v>
      </c>
      <c r="K31" s="104" t="s">
        <v>1333</v>
      </c>
      <c r="L31" s="104" t="s">
        <v>1906</v>
      </c>
      <c r="S31" s="104">
        <v>0.5</v>
      </c>
      <c r="AA31" s="109">
        <v>11</v>
      </c>
      <c r="AB31" s="108">
        <v>60</v>
      </c>
    </row>
    <row r="32" spans="1:45">
      <c r="A32" s="104" t="s">
        <v>37</v>
      </c>
      <c r="B32" s="104" t="s">
        <v>1760</v>
      </c>
      <c r="C32" s="104" t="s">
        <v>38</v>
      </c>
      <c r="D32" s="102" t="s">
        <v>1413</v>
      </c>
      <c r="E32" s="102">
        <v>1</v>
      </c>
      <c r="F32" s="104" t="s">
        <v>1334</v>
      </c>
      <c r="G32" s="104" t="s">
        <v>1789</v>
      </c>
      <c r="H32" s="104" t="s">
        <v>1335</v>
      </c>
      <c r="J32" s="104" t="s">
        <v>1847</v>
      </c>
      <c r="K32" s="104" t="s">
        <v>1338</v>
      </c>
      <c r="L32" s="104" t="s">
        <v>1907</v>
      </c>
      <c r="M32" s="169" t="s">
        <v>2232</v>
      </c>
      <c r="N32" s="169" t="s">
        <v>2233</v>
      </c>
      <c r="O32" s="169" t="s">
        <v>604</v>
      </c>
      <c r="P32" s="169" t="s">
        <v>605</v>
      </c>
      <c r="Q32" s="169" t="s">
        <v>1413</v>
      </c>
      <c r="R32" s="169" t="s">
        <v>2235</v>
      </c>
      <c r="S32" s="104">
        <v>35</v>
      </c>
      <c r="T32" s="104">
        <v>100</v>
      </c>
      <c r="X32" s="108">
        <v>800</v>
      </c>
      <c r="Z32" s="108">
        <v>50</v>
      </c>
      <c r="AA32" s="109">
        <v>7</v>
      </c>
      <c r="AB32" s="108">
        <v>1</v>
      </c>
      <c r="AC32" s="134" t="s">
        <v>1963</v>
      </c>
      <c r="AD32" s="134" t="s">
        <v>2042</v>
      </c>
      <c r="AE32" s="134">
        <v>0</v>
      </c>
      <c r="AF32" s="134">
        <v>0</v>
      </c>
      <c r="AG32" s="134">
        <v>2.67</v>
      </c>
      <c r="AH32" s="134">
        <v>1</v>
      </c>
      <c r="AI32" s="134">
        <v>1</v>
      </c>
      <c r="AJ32" s="104" t="s">
        <v>1040</v>
      </c>
      <c r="AK32" s="104" t="s">
        <v>2021</v>
      </c>
      <c r="AL32" s="104">
        <v>0</v>
      </c>
      <c r="AM32" s="104">
        <v>2</v>
      </c>
      <c r="AN32" s="104">
        <v>0</v>
      </c>
      <c r="AO32" s="104">
        <v>0</v>
      </c>
      <c r="AP32" s="104" t="s">
        <v>2063</v>
      </c>
      <c r="AQ32" s="104" t="s">
        <v>2112</v>
      </c>
      <c r="AR32" s="104" t="s">
        <v>2123</v>
      </c>
      <c r="AS32" s="104">
        <v>1</v>
      </c>
    </row>
    <row r="33" spans="1:45">
      <c r="C33" s="102"/>
      <c r="D33" s="102"/>
      <c r="E33" s="102">
        <v>2</v>
      </c>
      <c r="F33" s="93"/>
      <c r="H33" s="104" t="s">
        <v>1336</v>
      </c>
      <c r="J33" s="104" t="s">
        <v>1847</v>
      </c>
      <c r="K33" s="104" t="s">
        <v>1339</v>
      </c>
      <c r="L33" s="104" t="s">
        <v>1907</v>
      </c>
      <c r="S33" s="104">
        <v>70</v>
      </c>
      <c r="T33" s="104">
        <v>200</v>
      </c>
      <c r="X33" s="108">
        <v>800</v>
      </c>
      <c r="Z33" s="108">
        <v>50</v>
      </c>
      <c r="AA33" s="109">
        <v>7</v>
      </c>
      <c r="AB33" s="108">
        <v>1</v>
      </c>
      <c r="AR33" s="104" t="s">
        <v>2123</v>
      </c>
    </row>
    <row r="34" spans="1:45">
      <c r="C34" s="102"/>
      <c r="D34" s="102"/>
      <c r="E34" s="102">
        <v>3</v>
      </c>
      <c r="F34" s="93"/>
      <c r="H34" s="104" t="s">
        <v>1337</v>
      </c>
      <c r="J34" s="104" t="s">
        <v>1847</v>
      </c>
      <c r="K34" s="104" t="s">
        <v>1340</v>
      </c>
      <c r="L34" s="104" t="s">
        <v>1907</v>
      </c>
      <c r="S34" s="104">
        <v>105</v>
      </c>
      <c r="T34" s="104">
        <v>300</v>
      </c>
      <c r="X34" s="108">
        <v>800</v>
      </c>
      <c r="Z34" s="108">
        <v>50</v>
      </c>
      <c r="AA34" s="109">
        <v>7</v>
      </c>
      <c r="AB34" s="108">
        <v>1</v>
      </c>
      <c r="AR34" s="104" t="s">
        <v>2123</v>
      </c>
    </row>
    <row r="35" spans="1:45">
      <c r="C35" s="104" t="s">
        <v>39</v>
      </c>
      <c r="D35" s="105" t="s">
        <v>879</v>
      </c>
      <c r="E35" s="102">
        <v>1</v>
      </c>
      <c r="F35" s="104" t="s">
        <v>1341</v>
      </c>
      <c r="G35" s="104" t="s">
        <v>1790</v>
      </c>
      <c r="H35" s="104" t="s">
        <v>40</v>
      </c>
      <c r="J35" s="104" t="s">
        <v>1848</v>
      </c>
      <c r="K35" s="104" t="s">
        <v>1342</v>
      </c>
      <c r="L35" s="104" t="s">
        <v>1908</v>
      </c>
      <c r="M35" s="169" t="s">
        <v>2236</v>
      </c>
      <c r="N35" s="169" t="s">
        <v>2237</v>
      </c>
      <c r="O35" s="169" t="s">
        <v>604</v>
      </c>
      <c r="P35" s="169" t="s">
        <v>605</v>
      </c>
      <c r="Q35" s="169" t="s">
        <v>879</v>
      </c>
      <c r="R35" s="169" t="s">
        <v>2234</v>
      </c>
      <c r="S35" s="104">
        <v>80</v>
      </c>
      <c r="T35" s="104">
        <v>0.2</v>
      </c>
      <c r="X35" s="108">
        <v>800</v>
      </c>
      <c r="Z35" s="108">
        <v>75</v>
      </c>
      <c r="AA35" s="109">
        <v>12</v>
      </c>
      <c r="AB35" s="108">
        <v>1</v>
      </c>
      <c r="AC35" s="134" t="s">
        <v>1964</v>
      </c>
      <c r="AD35" s="134" t="s">
        <v>2042</v>
      </c>
      <c r="AE35" s="134">
        <v>0</v>
      </c>
      <c r="AF35" s="134">
        <v>0</v>
      </c>
      <c r="AG35" s="134">
        <v>2.67</v>
      </c>
      <c r="AH35" s="134">
        <v>1</v>
      </c>
      <c r="AI35" s="134">
        <v>1</v>
      </c>
      <c r="AJ35" s="104" t="s">
        <v>1282</v>
      </c>
      <c r="AK35" s="104" t="s">
        <v>2022</v>
      </c>
      <c r="AL35" s="104">
        <v>1</v>
      </c>
      <c r="AM35" s="104">
        <v>2</v>
      </c>
      <c r="AN35" s="104">
        <v>1</v>
      </c>
      <c r="AO35" s="104">
        <v>0</v>
      </c>
      <c r="AP35" s="104" t="s">
        <v>2064</v>
      </c>
      <c r="AQ35" s="104" t="s">
        <v>2112</v>
      </c>
      <c r="AR35" s="104" t="s">
        <v>2123</v>
      </c>
      <c r="AS35" s="104">
        <v>1</v>
      </c>
    </row>
    <row r="36" spans="1:45">
      <c r="E36" s="102">
        <v>2</v>
      </c>
      <c r="F36" s="93"/>
      <c r="H36" s="104" t="s">
        <v>41</v>
      </c>
      <c r="J36" s="104" t="s">
        <v>1848</v>
      </c>
      <c r="K36" s="104" t="s">
        <v>1343</v>
      </c>
      <c r="L36" s="104" t="s">
        <v>1908</v>
      </c>
      <c r="S36" s="104">
        <v>140</v>
      </c>
      <c r="T36" s="104">
        <v>0.4</v>
      </c>
      <c r="X36" s="108">
        <v>800</v>
      </c>
      <c r="Z36" s="108">
        <v>110</v>
      </c>
      <c r="AA36" s="109">
        <v>12</v>
      </c>
      <c r="AB36" s="108">
        <v>1</v>
      </c>
      <c r="AR36" s="104" t="s">
        <v>2123</v>
      </c>
    </row>
    <row r="37" spans="1:45">
      <c r="E37" s="102">
        <v>3</v>
      </c>
      <c r="F37" s="93"/>
      <c r="H37" s="104" t="s">
        <v>1346</v>
      </c>
      <c r="J37" s="104" t="s">
        <v>1848</v>
      </c>
      <c r="K37" s="104" t="s">
        <v>1344</v>
      </c>
      <c r="L37" s="104" t="s">
        <v>1908</v>
      </c>
      <c r="S37" s="104">
        <v>200</v>
      </c>
      <c r="T37" s="104">
        <v>0.6</v>
      </c>
      <c r="X37" s="108">
        <v>800</v>
      </c>
      <c r="Z37" s="108">
        <v>145</v>
      </c>
      <c r="AA37" s="109">
        <v>12</v>
      </c>
      <c r="AB37" s="108">
        <v>1</v>
      </c>
      <c r="AR37" s="104" t="s">
        <v>2123</v>
      </c>
    </row>
    <row r="38" spans="1:45">
      <c r="C38" s="104" t="s">
        <v>42</v>
      </c>
      <c r="D38" s="105" t="s">
        <v>876</v>
      </c>
      <c r="E38" s="102">
        <v>1</v>
      </c>
      <c r="F38" s="104" t="s">
        <v>1345</v>
      </c>
      <c r="G38" s="104" t="s">
        <v>1791</v>
      </c>
      <c r="H38" s="104" t="s">
        <v>1347</v>
      </c>
      <c r="J38" s="104" t="s">
        <v>1849</v>
      </c>
      <c r="K38" s="104" t="s">
        <v>1350</v>
      </c>
      <c r="L38" s="104" t="s">
        <v>1909</v>
      </c>
      <c r="M38" s="169" t="s">
        <v>2238</v>
      </c>
      <c r="N38" s="169" t="s">
        <v>2240</v>
      </c>
      <c r="O38" s="169" t="s">
        <v>604</v>
      </c>
      <c r="P38" s="169" t="s">
        <v>605</v>
      </c>
      <c r="Q38" s="169" t="s">
        <v>876</v>
      </c>
      <c r="R38" s="169" t="s">
        <v>2241</v>
      </c>
      <c r="S38" s="104">
        <v>200</v>
      </c>
      <c r="T38" s="104">
        <v>100</v>
      </c>
      <c r="U38" s="104">
        <v>35</v>
      </c>
      <c r="V38" s="108">
        <v>3</v>
      </c>
      <c r="X38" s="108">
        <v>800</v>
      </c>
      <c r="Z38" s="108">
        <v>100</v>
      </c>
      <c r="AA38" s="109">
        <v>25</v>
      </c>
      <c r="AB38" s="108">
        <v>1</v>
      </c>
      <c r="AC38" s="134" t="s">
        <v>1965</v>
      </c>
      <c r="AD38" s="134" t="s">
        <v>2042</v>
      </c>
      <c r="AE38" s="134">
        <v>0</v>
      </c>
      <c r="AF38" s="134">
        <v>0</v>
      </c>
      <c r="AG38" s="134">
        <v>5</v>
      </c>
      <c r="AH38" s="134">
        <v>1</v>
      </c>
      <c r="AI38" s="134">
        <v>1</v>
      </c>
      <c r="AJ38" s="104" t="s">
        <v>1290</v>
      </c>
      <c r="AK38" s="104" t="s">
        <v>270</v>
      </c>
      <c r="AL38" s="104">
        <v>2</v>
      </c>
      <c r="AM38" s="104">
        <v>2</v>
      </c>
      <c r="AN38" s="104">
        <v>2</v>
      </c>
      <c r="AO38" s="104">
        <v>0</v>
      </c>
      <c r="AP38" s="104" t="s">
        <v>2065</v>
      </c>
      <c r="AQ38" s="104" t="s">
        <v>2112</v>
      </c>
      <c r="AR38" s="104" t="s">
        <v>2123</v>
      </c>
      <c r="AS38" s="104">
        <v>1</v>
      </c>
    </row>
    <row r="39" spans="1:45">
      <c r="E39" s="102">
        <v>2</v>
      </c>
      <c r="F39" s="93"/>
      <c r="H39" s="104" t="s">
        <v>1348</v>
      </c>
      <c r="J39" s="104" t="s">
        <v>1849</v>
      </c>
      <c r="K39" s="104" t="s">
        <v>1351</v>
      </c>
      <c r="L39" s="104" t="s">
        <v>1909</v>
      </c>
      <c r="M39" s="169" t="s">
        <v>2646</v>
      </c>
      <c r="N39" s="169" t="s">
        <v>2647</v>
      </c>
      <c r="O39" s="169" t="s">
        <v>603</v>
      </c>
      <c r="P39" s="169" t="s">
        <v>604</v>
      </c>
      <c r="Q39" s="169" t="s">
        <v>2648</v>
      </c>
      <c r="R39" s="169" t="s">
        <v>2649</v>
      </c>
      <c r="S39" s="104">
        <v>350</v>
      </c>
      <c r="T39" s="104">
        <v>200</v>
      </c>
      <c r="U39" s="104">
        <v>25</v>
      </c>
      <c r="V39" s="108">
        <v>3</v>
      </c>
      <c r="X39" s="108">
        <v>800</v>
      </c>
      <c r="Z39" s="108">
        <v>120</v>
      </c>
      <c r="AA39" s="109">
        <v>25</v>
      </c>
      <c r="AB39" s="108">
        <v>1</v>
      </c>
      <c r="AR39" s="104" t="s">
        <v>2123</v>
      </c>
    </row>
    <row r="40" spans="1:45">
      <c r="E40" s="102">
        <v>3</v>
      </c>
      <c r="F40" s="93"/>
      <c r="H40" s="104" t="s">
        <v>1349</v>
      </c>
      <c r="J40" s="104" t="s">
        <v>1849</v>
      </c>
      <c r="K40" s="104" t="s">
        <v>1352</v>
      </c>
      <c r="L40" s="104" t="s">
        <v>1909</v>
      </c>
      <c r="S40" s="104">
        <v>500</v>
      </c>
      <c r="T40" s="104">
        <v>300</v>
      </c>
      <c r="U40" s="104">
        <v>15</v>
      </c>
      <c r="V40" s="108">
        <v>3</v>
      </c>
      <c r="X40" s="108">
        <v>800</v>
      </c>
      <c r="Z40" s="108">
        <v>140</v>
      </c>
      <c r="AA40" s="109">
        <v>25</v>
      </c>
      <c r="AB40" s="108">
        <v>1</v>
      </c>
      <c r="AR40" s="104" t="s">
        <v>2123</v>
      </c>
    </row>
    <row r="41" spans="1:45">
      <c r="C41" s="104" t="s">
        <v>43</v>
      </c>
      <c r="D41" s="105" t="s">
        <v>2244</v>
      </c>
      <c r="E41" s="102">
        <v>1</v>
      </c>
      <c r="F41" s="104" t="s">
        <v>44</v>
      </c>
      <c r="G41" s="104" t="s">
        <v>1850</v>
      </c>
      <c r="H41" s="104" t="s">
        <v>45</v>
      </c>
      <c r="J41" s="104" t="s">
        <v>1851</v>
      </c>
      <c r="K41" s="104" t="s">
        <v>1354</v>
      </c>
      <c r="L41" s="104" t="s">
        <v>1850</v>
      </c>
      <c r="M41" s="169" t="s">
        <v>2242</v>
      </c>
      <c r="N41" s="169" t="s">
        <v>2243</v>
      </c>
      <c r="O41" s="169" t="s">
        <v>604</v>
      </c>
      <c r="P41" s="169" t="s">
        <v>605</v>
      </c>
      <c r="Q41" s="169" t="s">
        <v>2244</v>
      </c>
      <c r="R41" s="169" t="s">
        <v>2228</v>
      </c>
      <c r="S41" s="104">
        <v>0</v>
      </c>
      <c r="X41" s="108">
        <v>800</v>
      </c>
      <c r="Z41" s="108">
        <v>150</v>
      </c>
      <c r="AB41" s="108">
        <v>11</v>
      </c>
      <c r="AC41" s="134" t="s">
        <v>1988</v>
      </c>
      <c r="AD41" s="134" t="s">
        <v>2042</v>
      </c>
      <c r="AE41" s="134">
        <v>0</v>
      </c>
      <c r="AF41" s="134">
        <v>0</v>
      </c>
      <c r="AG41" s="134">
        <v>2.67</v>
      </c>
      <c r="AH41" s="134">
        <v>1</v>
      </c>
      <c r="AI41" s="134">
        <v>1</v>
      </c>
      <c r="AJ41" s="104" t="s">
        <v>1298</v>
      </c>
      <c r="AK41" s="104" t="s">
        <v>2023</v>
      </c>
      <c r="AL41" s="104">
        <v>3</v>
      </c>
      <c r="AM41" s="104">
        <v>2</v>
      </c>
      <c r="AN41" s="104">
        <v>3</v>
      </c>
      <c r="AO41" s="104">
        <v>0</v>
      </c>
      <c r="AP41" s="104" t="s">
        <v>2066</v>
      </c>
      <c r="AQ41" s="104" t="s">
        <v>2112</v>
      </c>
      <c r="AR41" s="104" t="s">
        <v>2123</v>
      </c>
      <c r="AS41" s="104">
        <v>1</v>
      </c>
    </row>
    <row r="42" spans="1:45">
      <c r="E42" s="102">
        <v>2</v>
      </c>
      <c r="F42" s="93"/>
      <c r="H42" s="104" t="s">
        <v>1353</v>
      </c>
      <c r="J42" s="104" t="s">
        <v>2364</v>
      </c>
      <c r="K42" s="104" t="s">
        <v>1356</v>
      </c>
      <c r="L42" s="104" t="s">
        <v>2366</v>
      </c>
      <c r="S42" s="104">
        <v>0.1</v>
      </c>
      <c r="X42" s="108">
        <v>800</v>
      </c>
      <c r="Z42" s="108">
        <v>150</v>
      </c>
      <c r="AB42" s="108">
        <v>11</v>
      </c>
      <c r="AR42" s="104" t="s">
        <v>2123</v>
      </c>
    </row>
    <row r="43" spans="1:45">
      <c r="E43" s="102">
        <v>3</v>
      </c>
      <c r="F43" s="93"/>
      <c r="H43" s="104" t="s">
        <v>1357</v>
      </c>
      <c r="J43" s="104" t="s">
        <v>2365</v>
      </c>
      <c r="K43" s="104" t="s">
        <v>1355</v>
      </c>
      <c r="L43" s="104" t="s">
        <v>2367</v>
      </c>
      <c r="S43" s="104">
        <v>0.2</v>
      </c>
      <c r="X43" s="108">
        <v>800</v>
      </c>
      <c r="Z43" s="108">
        <v>150</v>
      </c>
      <c r="AB43" s="108">
        <v>11</v>
      </c>
      <c r="AR43" s="104" t="s">
        <v>2123</v>
      </c>
    </row>
    <row r="44" spans="1:45">
      <c r="C44" s="104" t="s">
        <v>46</v>
      </c>
      <c r="D44" s="105" t="s">
        <v>753</v>
      </c>
      <c r="E44" s="102">
        <v>1</v>
      </c>
      <c r="F44" s="104" t="s">
        <v>1358</v>
      </c>
      <c r="G44" s="104" t="s">
        <v>1910</v>
      </c>
      <c r="H44" s="104" t="s">
        <v>47</v>
      </c>
      <c r="J44" s="104" t="s">
        <v>1852</v>
      </c>
      <c r="K44" s="104" t="s">
        <v>1359</v>
      </c>
      <c r="L44" s="104" t="s">
        <v>1911</v>
      </c>
      <c r="M44" s="169" t="s">
        <v>2246</v>
      </c>
      <c r="N44" s="169" t="s">
        <v>2247</v>
      </c>
      <c r="O44" s="169" t="s">
        <v>604</v>
      </c>
      <c r="P44" s="169" t="s">
        <v>604</v>
      </c>
      <c r="Q44" s="169" t="s">
        <v>2248</v>
      </c>
      <c r="R44" s="169" t="s">
        <v>2249</v>
      </c>
      <c r="S44" s="104">
        <v>200</v>
      </c>
      <c r="W44" s="109">
        <v>8</v>
      </c>
      <c r="Y44" s="109">
        <v>1200</v>
      </c>
      <c r="Z44" s="108">
        <v>200</v>
      </c>
      <c r="AB44" s="108">
        <v>40</v>
      </c>
      <c r="AC44" s="134" t="s">
        <v>1966</v>
      </c>
      <c r="AD44" s="134" t="s">
        <v>2042</v>
      </c>
      <c r="AE44" s="134">
        <v>0</v>
      </c>
      <c r="AF44" s="134">
        <v>0</v>
      </c>
      <c r="AG44" s="134">
        <v>0</v>
      </c>
      <c r="AH44" s="134">
        <v>0</v>
      </c>
      <c r="AI44" s="134">
        <v>1</v>
      </c>
      <c r="AJ44" s="104" t="s">
        <v>2044</v>
      </c>
      <c r="AK44" s="104" t="s">
        <v>2024</v>
      </c>
      <c r="AL44" s="104">
        <v>1</v>
      </c>
      <c r="AM44" s="104">
        <v>1</v>
      </c>
      <c r="AN44" s="104">
        <v>0</v>
      </c>
      <c r="AO44" s="104">
        <v>1</v>
      </c>
      <c r="AP44" s="104" t="s">
        <v>2067</v>
      </c>
      <c r="AQ44" s="104" t="s">
        <v>2037</v>
      </c>
      <c r="AS44" s="104">
        <v>1</v>
      </c>
    </row>
    <row r="45" spans="1:45">
      <c r="E45" s="102">
        <v>2</v>
      </c>
      <c r="F45" s="93"/>
      <c r="H45" s="104" t="s">
        <v>48</v>
      </c>
      <c r="J45" s="104" t="s">
        <v>1852</v>
      </c>
      <c r="K45" s="104" t="s">
        <v>1360</v>
      </c>
      <c r="L45" s="104" t="s">
        <v>1911</v>
      </c>
      <c r="S45" s="104">
        <v>300</v>
      </c>
      <c r="W45" s="109">
        <v>8</v>
      </c>
      <c r="Y45" s="109">
        <v>1200</v>
      </c>
      <c r="Z45" s="108">
        <v>250</v>
      </c>
      <c r="AB45" s="108">
        <v>40</v>
      </c>
    </row>
    <row r="46" spans="1:45">
      <c r="E46" s="102">
        <v>3</v>
      </c>
      <c r="F46" s="93"/>
      <c r="H46" s="104" t="s">
        <v>50</v>
      </c>
      <c r="J46" s="104" t="s">
        <v>1852</v>
      </c>
      <c r="K46" s="104" t="s">
        <v>1361</v>
      </c>
      <c r="L46" s="104" t="s">
        <v>1911</v>
      </c>
      <c r="S46" s="104">
        <v>400</v>
      </c>
      <c r="W46" s="109">
        <v>8</v>
      </c>
      <c r="Y46" s="109">
        <v>1200</v>
      </c>
      <c r="Z46" s="108">
        <v>300</v>
      </c>
      <c r="AB46" s="108">
        <v>40</v>
      </c>
    </row>
    <row r="47" spans="1:45">
      <c r="A47" s="104" t="s">
        <v>55</v>
      </c>
      <c r="B47" s="104" t="s">
        <v>1761</v>
      </c>
      <c r="C47" s="104" t="s">
        <v>80</v>
      </c>
      <c r="D47" s="102" t="s">
        <v>1417</v>
      </c>
      <c r="E47" s="102">
        <v>1</v>
      </c>
      <c r="F47" s="104" t="s">
        <v>1585</v>
      </c>
      <c r="G47" s="104" t="s">
        <v>1792</v>
      </c>
      <c r="H47" s="104" t="s">
        <v>81</v>
      </c>
      <c r="J47" s="104" t="s">
        <v>1853</v>
      </c>
      <c r="K47" s="104" t="s">
        <v>1586</v>
      </c>
      <c r="L47" s="104" t="s">
        <v>1912</v>
      </c>
      <c r="M47" s="169" t="s">
        <v>2250</v>
      </c>
      <c r="N47" s="169" t="s">
        <v>2251</v>
      </c>
      <c r="O47" s="169" t="s">
        <v>604</v>
      </c>
      <c r="P47" s="169" t="s">
        <v>604</v>
      </c>
      <c r="Q47" s="169" t="s">
        <v>2252</v>
      </c>
      <c r="R47" s="169" t="s">
        <v>2253</v>
      </c>
      <c r="S47" s="104">
        <v>100</v>
      </c>
      <c r="T47" s="104">
        <v>0.1</v>
      </c>
      <c r="X47" s="108">
        <v>800</v>
      </c>
      <c r="Z47" s="108">
        <v>50</v>
      </c>
      <c r="AB47" s="108">
        <v>3.5</v>
      </c>
      <c r="AC47" s="134" t="s">
        <v>1967</v>
      </c>
      <c r="AD47" s="134" t="s">
        <v>2042</v>
      </c>
      <c r="AE47" s="134">
        <v>0</v>
      </c>
      <c r="AF47" s="134">
        <v>0</v>
      </c>
      <c r="AG47" s="134">
        <v>2.17</v>
      </c>
      <c r="AH47" s="134">
        <v>1</v>
      </c>
      <c r="AI47" s="134">
        <v>1</v>
      </c>
      <c r="AJ47" s="104" t="s">
        <v>1040</v>
      </c>
      <c r="AK47" s="104" t="s">
        <v>2025</v>
      </c>
      <c r="AL47" s="104">
        <v>0</v>
      </c>
      <c r="AM47" s="104">
        <v>2</v>
      </c>
      <c r="AN47" s="104">
        <v>0</v>
      </c>
      <c r="AO47" s="104">
        <v>0</v>
      </c>
      <c r="AP47" s="104" t="s">
        <v>2068</v>
      </c>
      <c r="AQ47" s="104" t="s">
        <v>2112</v>
      </c>
      <c r="AR47" s="104" t="s">
        <v>2123</v>
      </c>
      <c r="AS47" s="104">
        <v>1</v>
      </c>
    </row>
    <row r="48" spans="1:45">
      <c r="C48" s="102"/>
      <c r="D48" s="102"/>
      <c r="E48" s="102">
        <v>2</v>
      </c>
      <c r="F48" s="93"/>
      <c r="H48" s="104" t="s">
        <v>82</v>
      </c>
      <c r="J48" s="104" t="s">
        <v>1853</v>
      </c>
      <c r="K48" s="104" t="s">
        <v>1587</v>
      </c>
      <c r="L48" s="104" t="s">
        <v>1912</v>
      </c>
      <c r="S48" s="104">
        <v>175</v>
      </c>
      <c r="T48" s="104">
        <v>0.2</v>
      </c>
      <c r="X48" s="108">
        <v>800</v>
      </c>
      <c r="Z48" s="108">
        <v>50</v>
      </c>
      <c r="AB48" s="108">
        <v>3.5</v>
      </c>
      <c r="AR48" s="104" t="s">
        <v>2123</v>
      </c>
    </row>
    <row r="49" spans="1:45">
      <c r="C49" s="102"/>
      <c r="D49" s="102"/>
      <c r="E49" s="102">
        <v>3</v>
      </c>
      <c r="F49" s="93"/>
      <c r="H49" s="104" t="s">
        <v>85</v>
      </c>
      <c r="J49" s="104" t="s">
        <v>1853</v>
      </c>
      <c r="K49" s="104" t="s">
        <v>1588</v>
      </c>
      <c r="L49" s="104" t="s">
        <v>1912</v>
      </c>
      <c r="S49" s="104">
        <v>250</v>
      </c>
      <c r="T49" s="104">
        <v>0.3</v>
      </c>
      <c r="X49" s="108">
        <v>800</v>
      </c>
      <c r="Z49" s="108">
        <v>50</v>
      </c>
      <c r="AB49" s="108">
        <v>3.5</v>
      </c>
      <c r="AR49" s="104" t="s">
        <v>2123</v>
      </c>
    </row>
    <row r="50" spans="1:45">
      <c r="C50" s="104" t="s">
        <v>86</v>
      </c>
      <c r="D50" s="105" t="s">
        <v>751</v>
      </c>
      <c r="E50" s="102">
        <v>1</v>
      </c>
      <c r="F50" s="104" t="s">
        <v>87</v>
      </c>
      <c r="G50" s="104" t="s">
        <v>1793</v>
      </c>
      <c r="H50" s="104" t="s">
        <v>88</v>
      </c>
      <c r="J50" s="104" t="s">
        <v>1854</v>
      </c>
      <c r="K50" s="104" t="s">
        <v>1414</v>
      </c>
      <c r="L50" s="104" t="s">
        <v>1913</v>
      </c>
      <c r="S50" s="104">
        <v>200</v>
      </c>
      <c r="V50" s="108">
        <v>2.6</v>
      </c>
      <c r="X50" s="108">
        <v>800</v>
      </c>
      <c r="Z50" s="108">
        <v>100</v>
      </c>
      <c r="AB50" s="108">
        <v>1</v>
      </c>
      <c r="AC50" s="134" t="s">
        <v>1968</v>
      </c>
      <c r="AD50" s="134" t="s">
        <v>2042</v>
      </c>
      <c r="AE50" s="134">
        <v>0</v>
      </c>
      <c r="AF50" s="134">
        <v>0</v>
      </c>
      <c r="AG50" s="134">
        <v>0</v>
      </c>
      <c r="AH50" s="134">
        <v>1</v>
      </c>
      <c r="AI50" s="134">
        <v>1</v>
      </c>
      <c r="AJ50" s="104" t="s">
        <v>1282</v>
      </c>
      <c r="AK50" s="104" t="s">
        <v>2026</v>
      </c>
      <c r="AL50" s="104">
        <v>1</v>
      </c>
      <c r="AM50" s="104">
        <v>2</v>
      </c>
      <c r="AN50" s="104">
        <v>1</v>
      </c>
      <c r="AO50" s="104">
        <v>0</v>
      </c>
      <c r="AP50" s="104" t="s">
        <v>2069</v>
      </c>
      <c r="AQ50" s="104" t="s">
        <v>579</v>
      </c>
      <c r="AR50" s="104" t="s">
        <v>2123</v>
      </c>
      <c r="AS50" s="104">
        <v>1</v>
      </c>
    </row>
    <row r="51" spans="1:45">
      <c r="E51" s="102">
        <v>2</v>
      </c>
      <c r="F51" s="93"/>
      <c r="H51" s="104" t="s">
        <v>89</v>
      </c>
      <c r="J51" s="104" t="s">
        <v>1854</v>
      </c>
      <c r="K51" s="104" t="s">
        <v>1415</v>
      </c>
      <c r="L51" s="104" t="s">
        <v>1913</v>
      </c>
      <c r="S51" s="104">
        <v>400</v>
      </c>
      <c r="V51" s="108">
        <v>2.6</v>
      </c>
      <c r="X51" s="108">
        <v>800</v>
      </c>
      <c r="Z51" s="108">
        <v>115</v>
      </c>
      <c r="AB51" s="108">
        <v>1</v>
      </c>
      <c r="AR51" s="104" t="s">
        <v>2123</v>
      </c>
    </row>
    <row r="52" spans="1:45">
      <c r="E52" s="102">
        <v>3</v>
      </c>
      <c r="F52" s="93"/>
      <c r="H52" s="104" t="s">
        <v>90</v>
      </c>
      <c r="J52" s="104" t="s">
        <v>1854</v>
      </c>
      <c r="K52" s="104" t="s">
        <v>1416</v>
      </c>
      <c r="L52" s="104" t="s">
        <v>1913</v>
      </c>
      <c r="S52" s="104">
        <v>600</v>
      </c>
      <c r="V52" s="108">
        <v>2.6</v>
      </c>
      <c r="X52" s="108">
        <v>800</v>
      </c>
      <c r="Z52" s="108">
        <v>130</v>
      </c>
      <c r="AB52" s="108">
        <v>1</v>
      </c>
      <c r="AR52" s="104" t="s">
        <v>2123</v>
      </c>
    </row>
    <row r="53" spans="1:45">
      <c r="C53" s="104" t="s">
        <v>91</v>
      </c>
      <c r="D53" s="105" t="s">
        <v>750</v>
      </c>
      <c r="E53" s="102">
        <v>1</v>
      </c>
      <c r="F53" s="104" t="s">
        <v>92</v>
      </c>
      <c r="G53" s="104" t="s">
        <v>1794</v>
      </c>
      <c r="H53" s="104" t="s">
        <v>93</v>
      </c>
      <c r="J53" s="104" t="s">
        <v>1915</v>
      </c>
      <c r="K53" s="104" t="s">
        <v>1418</v>
      </c>
      <c r="L53" s="104" t="s">
        <v>1914</v>
      </c>
      <c r="M53" s="169" t="s">
        <v>2368</v>
      </c>
      <c r="N53" s="169" t="s">
        <v>2369</v>
      </c>
      <c r="O53" s="169" t="s">
        <v>604</v>
      </c>
      <c r="P53" s="169" t="s">
        <v>605</v>
      </c>
      <c r="Q53" s="169" t="s">
        <v>2263</v>
      </c>
      <c r="R53" s="169" t="s">
        <v>2264</v>
      </c>
      <c r="S53" s="104">
        <v>0.1</v>
      </c>
      <c r="X53" s="108">
        <v>800</v>
      </c>
      <c r="Z53" s="108">
        <v>100</v>
      </c>
      <c r="AA53" s="109">
        <v>6</v>
      </c>
      <c r="AB53" s="108">
        <v>15</v>
      </c>
      <c r="AC53" s="134" t="s">
        <v>1969</v>
      </c>
      <c r="AD53" s="134" t="s">
        <v>2042</v>
      </c>
      <c r="AE53" s="134">
        <v>0</v>
      </c>
      <c r="AF53" s="134">
        <v>0</v>
      </c>
      <c r="AG53" s="134">
        <v>2.17</v>
      </c>
      <c r="AH53" s="134">
        <v>1</v>
      </c>
      <c r="AI53" s="134">
        <v>1</v>
      </c>
      <c r="AJ53" s="104" t="s">
        <v>1290</v>
      </c>
      <c r="AK53" s="104" t="s">
        <v>2027</v>
      </c>
      <c r="AL53" s="104">
        <v>2</v>
      </c>
      <c r="AM53" s="104">
        <v>2</v>
      </c>
      <c r="AN53" s="104">
        <v>2</v>
      </c>
      <c r="AO53" s="104">
        <v>0</v>
      </c>
      <c r="AP53" s="104" t="s">
        <v>2070</v>
      </c>
      <c r="AQ53" s="104" t="s">
        <v>2112</v>
      </c>
      <c r="AR53" s="104" t="s">
        <v>2123</v>
      </c>
      <c r="AS53" s="104">
        <v>1</v>
      </c>
    </row>
    <row r="54" spans="1:45">
      <c r="E54" s="102">
        <v>2</v>
      </c>
      <c r="F54" s="93"/>
      <c r="H54" s="104" t="s">
        <v>94</v>
      </c>
      <c r="J54" s="104" t="s">
        <v>1915</v>
      </c>
      <c r="K54" s="104" t="s">
        <v>1419</v>
      </c>
      <c r="L54" s="104" t="s">
        <v>1914</v>
      </c>
      <c r="S54" s="104">
        <v>0.2</v>
      </c>
      <c r="X54" s="108">
        <v>800</v>
      </c>
      <c r="Z54" s="108">
        <v>150</v>
      </c>
      <c r="AA54" s="109">
        <v>6</v>
      </c>
      <c r="AB54" s="108">
        <v>15</v>
      </c>
      <c r="AR54" s="104" t="s">
        <v>2123</v>
      </c>
    </row>
    <row r="55" spans="1:45">
      <c r="E55" s="102">
        <v>3</v>
      </c>
      <c r="F55" s="93"/>
      <c r="H55" s="104" t="s">
        <v>95</v>
      </c>
      <c r="J55" s="104" t="s">
        <v>1916</v>
      </c>
      <c r="K55" s="104" t="s">
        <v>1420</v>
      </c>
      <c r="L55" s="104" t="s">
        <v>1917</v>
      </c>
      <c r="S55" s="104">
        <v>0.3</v>
      </c>
      <c r="X55" s="108">
        <v>800</v>
      </c>
      <c r="Z55" s="108">
        <v>200</v>
      </c>
      <c r="AA55" s="109">
        <v>6</v>
      </c>
      <c r="AB55" s="108">
        <v>15</v>
      </c>
      <c r="AR55" s="104" t="s">
        <v>2123</v>
      </c>
    </row>
    <row r="56" spans="1:45">
      <c r="C56" s="104" t="s">
        <v>96</v>
      </c>
      <c r="D56" s="105" t="s">
        <v>865</v>
      </c>
      <c r="E56" s="102">
        <v>1</v>
      </c>
      <c r="F56" s="104" t="s">
        <v>1589</v>
      </c>
      <c r="G56" s="104" t="s">
        <v>1795</v>
      </c>
      <c r="H56" s="104" t="s">
        <v>1584</v>
      </c>
      <c r="J56" s="104" t="s">
        <v>1855</v>
      </c>
      <c r="K56" s="104" t="s">
        <v>1590</v>
      </c>
      <c r="L56" s="104" t="s">
        <v>1918</v>
      </c>
      <c r="M56" s="169" t="s">
        <v>2254</v>
      </c>
      <c r="N56" s="169" t="s">
        <v>2255</v>
      </c>
      <c r="O56" s="169" t="s">
        <v>604</v>
      </c>
      <c r="P56" s="169" t="s">
        <v>605</v>
      </c>
      <c r="Q56" s="169" t="s">
        <v>865</v>
      </c>
      <c r="R56" s="169" t="s">
        <v>2258</v>
      </c>
      <c r="S56" s="104">
        <v>1</v>
      </c>
      <c r="T56" s="104">
        <v>0.5</v>
      </c>
      <c r="Z56" s="108">
        <v>50</v>
      </c>
      <c r="AA56" s="109">
        <v>10</v>
      </c>
      <c r="AB56" s="108">
        <v>40</v>
      </c>
      <c r="AC56" s="134" t="s">
        <v>1970</v>
      </c>
      <c r="AD56" s="134" t="s">
        <v>2042</v>
      </c>
      <c r="AE56" s="134">
        <v>0</v>
      </c>
      <c r="AF56" s="134">
        <v>0</v>
      </c>
      <c r="AG56" s="134">
        <v>2.17</v>
      </c>
      <c r="AH56" s="134">
        <v>0</v>
      </c>
      <c r="AI56" s="134">
        <v>1</v>
      </c>
      <c r="AJ56" s="104" t="s">
        <v>1298</v>
      </c>
      <c r="AK56" s="104" t="s">
        <v>2028</v>
      </c>
      <c r="AL56" s="104">
        <v>1</v>
      </c>
      <c r="AM56" s="104">
        <v>1</v>
      </c>
      <c r="AN56" s="104">
        <v>0</v>
      </c>
      <c r="AO56" s="104">
        <v>1</v>
      </c>
      <c r="AP56" s="104" t="s">
        <v>2071</v>
      </c>
      <c r="AQ56" s="104" t="s">
        <v>2112</v>
      </c>
      <c r="AS56" s="104">
        <v>1</v>
      </c>
    </row>
    <row r="57" spans="1:45">
      <c r="E57" s="102">
        <v>2</v>
      </c>
      <c r="F57" s="93"/>
      <c r="H57" s="104" t="s">
        <v>1584</v>
      </c>
      <c r="J57" s="104" t="s">
        <v>1855</v>
      </c>
      <c r="K57" s="104" t="s">
        <v>1590</v>
      </c>
      <c r="L57" s="104" t="s">
        <v>1918</v>
      </c>
      <c r="M57" s="169" t="s">
        <v>2256</v>
      </c>
      <c r="N57" s="169" t="s">
        <v>2257</v>
      </c>
      <c r="O57" s="169" t="s">
        <v>604</v>
      </c>
      <c r="P57" s="169" t="s">
        <v>605</v>
      </c>
      <c r="Q57" s="169" t="s">
        <v>2259</v>
      </c>
      <c r="R57" s="169" t="s">
        <v>2260</v>
      </c>
      <c r="S57" s="104">
        <v>1</v>
      </c>
      <c r="T57" s="104">
        <v>0.5</v>
      </c>
      <c r="Z57" s="108">
        <v>50</v>
      </c>
      <c r="AA57" s="109">
        <v>15</v>
      </c>
      <c r="AB57" s="108">
        <v>40</v>
      </c>
    </row>
    <row r="58" spans="1:45">
      <c r="E58" s="102">
        <v>3</v>
      </c>
      <c r="F58" s="93"/>
      <c r="H58" s="104" t="s">
        <v>1584</v>
      </c>
      <c r="J58" s="104" t="s">
        <v>1855</v>
      </c>
      <c r="K58" s="104" t="s">
        <v>1590</v>
      </c>
      <c r="L58" s="104" t="s">
        <v>1918</v>
      </c>
      <c r="S58" s="104">
        <v>1</v>
      </c>
      <c r="T58" s="104">
        <v>0.5</v>
      </c>
      <c r="Z58" s="108">
        <v>50</v>
      </c>
      <c r="AA58" s="109">
        <v>20</v>
      </c>
      <c r="AB58" s="108">
        <v>40</v>
      </c>
    </row>
    <row r="59" spans="1:45">
      <c r="C59" s="104" t="s">
        <v>98</v>
      </c>
      <c r="D59" s="105" t="s">
        <v>1421</v>
      </c>
      <c r="E59" s="102">
        <v>1</v>
      </c>
      <c r="F59" s="104" t="s">
        <v>99</v>
      </c>
      <c r="G59" s="104" t="s">
        <v>1796</v>
      </c>
      <c r="H59" s="104" t="s">
        <v>100</v>
      </c>
      <c r="J59" s="104" t="s">
        <v>1856</v>
      </c>
      <c r="K59" s="104" t="s">
        <v>1422</v>
      </c>
      <c r="L59" s="104" t="s">
        <v>1919</v>
      </c>
      <c r="M59" s="169" t="s">
        <v>2261</v>
      </c>
      <c r="N59" s="169" t="s">
        <v>2262</v>
      </c>
      <c r="O59" s="169" t="s">
        <v>604</v>
      </c>
      <c r="P59" s="169" t="s">
        <v>605</v>
      </c>
      <c r="Q59" s="169" t="s">
        <v>2263</v>
      </c>
      <c r="R59" s="169" t="s">
        <v>2264</v>
      </c>
      <c r="S59" s="104">
        <v>0.5</v>
      </c>
      <c r="X59" s="108">
        <v>800</v>
      </c>
      <c r="Z59" s="108">
        <v>10</v>
      </c>
      <c r="AA59" s="109">
        <v>15</v>
      </c>
      <c r="AB59" s="108">
        <v>10</v>
      </c>
      <c r="AC59" s="134" t="s">
        <v>1971</v>
      </c>
      <c r="AD59" s="134" t="s">
        <v>2042</v>
      </c>
      <c r="AE59" s="134">
        <v>0</v>
      </c>
      <c r="AF59" s="134">
        <v>0</v>
      </c>
      <c r="AG59" s="134">
        <v>2.17</v>
      </c>
      <c r="AH59" s="134">
        <v>1</v>
      </c>
      <c r="AI59" s="134">
        <v>1</v>
      </c>
      <c r="AJ59" s="104" t="s">
        <v>2044</v>
      </c>
      <c r="AK59" s="104" t="s">
        <v>2029</v>
      </c>
      <c r="AL59" s="104">
        <v>3</v>
      </c>
      <c r="AM59" s="104">
        <v>2</v>
      </c>
      <c r="AN59" s="104">
        <v>3</v>
      </c>
      <c r="AO59" s="104">
        <v>0</v>
      </c>
      <c r="AP59" s="104" t="s">
        <v>2072</v>
      </c>
      <c r="AQ59" s="104" t="s">
        <v>2112</v>
      </c>
      <c r="AR59" s="104" t="s">
        <v>2123</v>
      </c>
      <c r="AS59" s="104">
        <v>1</v>
      </c>
    </row>
    <row r="60" spans="1:45">
      <c r="E60" s="102">
        <v>2</v>
      </c>
      <c r="F60" s="93"/>
      <c r="H60" s="104" t="s">
        <v>101</v>
      </c>
      <c r="J60" s="104" t="s">
        <v>1856</v>
      </c>
      <c r="K60" s="104" t="s">
        <v>1423</v>
      </c>
      <c r="L60" s="104" t="s">
        <v>1919</v>
      </c>
      <c r="S60" s="104">
        <v>0.65</v>
      </c>
      <c r="X60" s="108">
        <v>800</v>
      </c>
      <c r="Z60" s="108">
        <v>10</v>
      </c>
      <c r="AA60" s="109">
        <v>20</v>
      </c>
      <c r="AB60" s="108">
        <v>10</v>
      </c>
      <c r="AR60" s="104" t="s">
        <v>2123</v>
      </c>
    </row>
    <row r="61" spans="1:45">
      <c r="E61" s="102">
        <v>3</v>
      </c>
      <c r="F61" s="93"/>
      <c r="H61" s="104" t="s">
        <v>102</v>
      </c>
      <c r="J61" s="104" t="s">
        <v>1856</v>
      </c>
      <c r="K61" s="104" t="s">
        <v>1424</v>
      </c>
      <c r="L61" s="104" t="s">
        <v>1919</v>
      </c>
      <c r="S61" s="104">
        <v>0.8</v>
      </c>
      <c r="X61" s="108">
        <v>800</v>
      </c>
      <c r="Z61" s="108">
        <v>10</v>
      </c>
      <c r="AA61" s="109">
        <v>25</v>
      </c>
      <c r="AB61" s="108">
        <v>10</v>
      </c>
      <c r="AR61" s="104" t="s">
        <v>2123</v>
      </c>
    </row>
    <row r="62" spans="1:45">
      <c r="A62" s="104" t="s">
        <v>104</v>
      </c>
      <c r="B62" s="104" t="s">
        <v>1762</v>
      </c>
      <c r="C62" s="104" t="s">
        <v>106</v>
      </c>
      <c r="D62" s="102" t="s">
        <v>749</v>
      </c>
      <c r="E62" s="102">
        <v>1</v>
      </c>
      <c r="F62" s="104" t="s">
        <v>1362</v>
      </c>
      <c r="G62" s="104" t="s">
        <v>1826</v>
      </c>
      <c r="H62" s="104" t="s">
        <v>107</v>
      </c>
      <c r="J62" s="104" t="s">
        <v>1857</v>
      </c>
      <c r="K62" s="104" t="s">
        <v>1363</v>
      </c>
      <c r="L62" s="104" t="s">
        <v>1920</v>
      </c>
      <c r="M62" s="169" t="s">
        <v>2265</v>
      </c>
      <c r="N62" s="169" t="s">
        <v>2266</v>
      </c>
      <c r="O62" s="169" t="s">
        <v>604</v>
      </c>
      <c r="P62" s="169" t="s">
        <v>605</v>
      </c>
      <c r="Q62" s="169" t="s">
        <v>749</v>
      </c>
      <c r="R62" s="169" t="s">
        <v>2269</v>
      </c>
      <c r="S62" s="104">
        <v>150</v>
      </c>
      <c r="T62" s="104">
        <v>0.04</v>
      </c>
      <c r="X62" s="108">
        <v>800</v>
      </c>
      <c r="Z62" s="108">
        <v>75</v>
      </c>
      <c r="AA62" s="109">
        <v>12</v>
      </c>
      <c r="AB62" s="108">
        <v>1</v>
      </c>
      <c r="AC62" s="134" t="s">
        <v>1972</v>
      </c>
      <c r="AD62" s="134" t="s">
        <v>2042</v>
      </c>
      <c r="AE62" s="134">
        <v>0</v>
      </c>
      <c r="AF62" s="134">
        <v>0</v>
      </c>
      <c r="AG62" s="134">
        <v>1.17</v>
      </c>
      <c r="AH62" s="134">
        <v>1</v>
      </c>
      <c r="AI62" s="134">
        <v>1</v>
      </c>
      <c r="AJ62" s="104" t="s">
        <v>1040</v>
      </c>
      <c r="AK62" s="104" t="s">
        <v>265</v>
      </c>
      <c r="AL62" s="104">
        <v>0</v>
      </c>
      <c r="AM62" s="104">
        <v>2</v>
      </c>
      <c r="AN62" s="104">
        <v>0</v>
      </c>
      <c r="AO62" s="104">
        <v>0</v>
      </c>
      <c r="AP62" s="104" t="s">
        <v>2071</v>
      </c>
      <c r="AQ62" s="104" t="s">
        <v>2115</v>
      </c>
      <c r="AR62" s="104" t="s">
        <v>2123</v>
      </c>
      <c r="AS62" s="104">
        <v>1</v>
      </c>
    </row>
    <row r="63" spans="1:45">
      <c r="C63" s="102"/>
      <c r="D63" s="102"/>
      <c r="E63" s="102">
        <v>2</v>
      </c>
      <c r="F63" s="93"/>
      <c r="H63" s="104" t="s">
        <v>108</v>
      </c>
      <c r="J63" s="104" t="s">
        <v>1857</v>
      </c>
      <c r="K63" s="104" t="s">
        <v>1364</v>
      </c>
      <c r="L63" s="104" t="s">
        <v>1920</v>
      </c>
      <c r="M63" s="169" t="s">
        <v>2267</v>
      </c>
      <c r="N63" s="169" t="s">
        <v>2268</v>
      </c>
      <c r="O63" s="169" t="s">
        <v>604</v>
      </c>
      <c r="P63" s="169" t="s">
        <v>605</v>
      </c>
      <c r="Q63" s="169" t="s">
        <v>2270</v>
      </c>
      <c r="R63" s="169" t="s">
        <v>2271</v>
      </c>
      <c r="S63" s="104">
        <v>200</v>
      </c>
      <c r="T63" s="104">
        <v>0.08</v>
      </c>
      <c r="X63" s="108">
        <v>800</v>
      </c>
      <c r="Z63" s="108">
        <v>100</v>
      </c>
      <c r="AA63" s="109">
        <v>12</v>
      </c>
      <c r="AB63" s="108">
        <v>1</v>
      </c>
      <c r="AR63" s="104" t="s">
        <v>2123</v>
      </c>
    </row>
    <row r="64" spans="1:45">
      <c r="C64" s="102"/>
      <c r="D64" s="102"/>
      <c r="E64" s="102">
        <v>3</v>
      </c>
      <c r="F64" s="93"/>
      <c r="H64" s="104" t="s">
        <v>109</v>
      </c>
      <c r="J64" s="104" t="s">
        <v>1857</v>
      </c>
      <c r="K64" s="104" t="s">
        <v>1365</v>
      </c>
      <c r="L64" s="104" t="s">
        <v>1920</v>
      </c>
      <c r="S64" s="104">
        <v>250</v>
      </c>
      <c r="T64" s="104">
        <v>0.12</v>
      </c>
      <c r="X64" s="108">
        <v>800</v>
      </c>
      <c r="Z64" s="108">
        <v>125</v>
      </c>
      <c r="AA64" s="109">
        <v>12</v>
      </c>
      <c r="AB64" s="108">
        <v>1</v>
      </c>
      <c r="AR64" s="104" t="s">
        <v>2123</v>
      </c>
    </row>
    <row r="65" spans="1:46">
      <c r="C65" s="104" t="s">
        <v>110</v>
      </c>
      <c r="D65" s="105" t="s">
        <v>860</v>
      </c>
      <c r="E65" s="102">
        <v>1</v>
      </c>
      <c r="F65" s="104" t="s">
        <v>111</v>
      </c>
      <c r="G65" s="104" t="s">
        <v>2272</v>
      </c>
      <c r="H65" s="104" t="s">
        <v>112</v>
      </c>
      <c r="J65" s="104" t="s">
        <v>1854</v>
      </c>
      <c r="K65" s="104" t="s">
        <v>1366</v>
      </c>
      <c r="L65" s="104" t="s">
        <v>2273</v>
      </c>
      <c r="M65" s="169" t="s">
        <v>2274</v>
      </c>
      <c r="N65" s="169" t="s">
        <v>2275</v>
      </c>
      <c r="O65" s="169" t="s">
        <v>604</v>
      </c>
      <c r="P65" s="169" t="s">
        <v>605</v>
      </c>
      <c r="Q65" s="169" t="s">
        <v>2276</v>
      </c>
      <c r="R65" s="169" t="s">
        <v>2245</v>
      </c>
      <c r="S65" s="104">
        <v>250</v>
      </c>
      <c r="V65" s="108">
        <v>3</v>
      </c>
      <c r="X65" s="108">
        <v>800</v>
      </c>
      <c r="Y65" s="109">
        <v>250</v>
      </c>
      <c r="Z65" s="108">
        <v>100</v>
      </c>
      <c r="AB65" s="108">
        <v>1</v>
      </c>
      <c r="AC65" s="134" t="s">
        <v>1973</v>
      </c>
      <c r="AD65" s="134" t="s">
        <v>2042</v>
      </c>
      <c r="AE65" s="134">
        <v>0</v>
      </c>
      <c r="AF65" s="134">
        <v>0</v>
      </c>
      <c r="AG65" s="134">
        <v>0</v>
      </c>
      <c r="AH65" s="134">
        <v>2</v>
      </c>
      <c r="AI65" s="134">
        <v>3</v>
      </c>
      <c r="AJ65" s="104" t="s">
        <v>1282</v>
      </c>
      <c r="AK65" s="104" t="s">
        <v>1057</v>
      </c>
      <c r="AL65" s="104">
        <v>1</v>
      </c>
      <c r="AM65" s="104">
        <v>2</v>
      </c>
      <c r="AN65" s="104">
        <v>1</v>
      </c>
      <c r="AO65" s="104">
        <v>0</v>
      </c>
      <c r="AP65" s="104" t="s">
        <v>2073</v>
      </c>
      <c r="AQ65" s="104" t="s">
        <v>2115</v>
      </c>
      <c r="AS65" s="104">
        <v>1</v>
      </c>
    </row>
    <row r="66" spans="1:46">
      <c r="E66" s="102">
        <v>2</v>
      </c>
      <c r="F66" s="93"/>
      <c r="H66" s="104" t="s">
        <v>113</v>
      </c>
      <c r="J66" s="104" t="s">
        <v>1854</v>
      </c>
      <c r="K66" s="104" t="s">
        <v>1367</v>
      </c>
      <c r="L66" s="104" t="s">
        <v>2273</v>
      </c>
      <c r="S66" s="104">
        <v>375</v>
      </c>
      <c r="V66" s="108">
        <v>3</v>
      </c>
      <c r="X66" s="108">
        <v>800</v>
      </c>
      <c r="Y66" s="109">
        <v>300</v>
      </c>
      <c r="Z66" s="108">
        <v>100</v>
      </c>
      <c r="AB66" s="108">
        <v>1</v>
      </c>
    </row>
    <row r="67" spans="1:46">
      <c r="E67" s="102">
        <v>3</v>
      </c>
      <c r="F67" s="93"/>
      <c r="H67" s="104" t="s">
        <v>114</v>
      </c>
      <c r="J67" s="104" t="s">
        <v>1854</v>
      </c>
      <c r="K67" s="104" t="s">
        <v>1368</v>
      </c>
      <c r="L67" s="104" t="s">
        <v>2273</v>
      </c>
      <c r="S67" s="104">
        <v>500</v>
      </c>
      <c r="V67" s="108">
        <v>3</v>
      </c>
      <c r="X67" s="108">
        <v>800</v>
      </c>
      <c r="Y67" s="109">
        <v>350</v>
      </c>
      <c r="Z67" s="108">
        <v>100</v>
      </c>
      <c r="AB67" s="108">
        <v>1</v>
      </c>
    </row>
    <row r="68" spans="1:46">
      <c r="C68" s="104" t="s">
        <v>115</v>
      </c>
      <c r="D68" s="105" t="s">
        <v>748</v>
      </c>
      <c r="E68" s="102">
        <v>1</v>
      </c>
      <c r="F68" s="104" t="s">
        <v>116</v>
      </c>
      <c r="G68" s="104" t="s">
        <v>1797</v>
      </c>
      <c r="H68" s="104" t="s">
        <v>117</v>
      </c>
      <c r="J68" s="104" t="s">
        <v>1858</v>
      </c>
      <c r="K68" s="104" t="s">
        <v>1369</v>
      </c>
      <c r="L68" s="104" t="s">
        <v>1921</v>
      </c>
      <c r="M68" s="169" t="s">
        <v>2277</v>
      </c>
      <c r="N68" s="169" t="s">
        <v>2278</v>
      </c>
      <c r="O68" s="169" t="s">
        <v>604</v>
      </c>
      <c r="P68" s="169" t="s">
        <v>605</v>
      </c>
      <c r="Q68" s="169" t="s">
        <v>748</v>
      </c>
      <c r="R68" s="169" t="s">
        <v>2279</v>
      </c>
      <c r="S68" s="104">
        <v>750</v>
      </c>
      <c r="X68" s="108">
        <v>800</v>
      </c>
      <c r="Z68" s="108">
        <v>100</v>
      </c>
      <c r="AA68" s="109">
        <v>20</v>
      </c>
      <c r="AB68" s="108">
        <v>4</v>
      </c>
      <c r="AC68" s="134" t="s">
        <v>1974</v>
      </c>
      <c r="AD68" s="134" t="s">
        <v>2042</v>
      </c>
      <c r="AE68" s="134">
        <v>0</v>
      </c>
      <c r="AF68" s="134">
        <v>0</v>
      </c>
      <c r="AG68" s="134">
        <v>1.17</v>
      </c>
      <c r="AH68" s="134">
        <v>1</v>
      </c>
      <c r="AI68" s="134">
        <v>1</v>
      </c>
      <c r="AJ68" s="104" t="s">
        <v>1290</v>
      </c>
      <c r="AK68" s="104" t="s">
        <v>2014</v>
      </c>
      <c r="AL68" s="104">
        <v>2</v>
      </c>
      <c r="AM68" s="104">
        <v>2</v>
      </c>
      <c r="AN68" s="104">
        <v>2</v>
      </c>
      <c r="AO68" s="104">
        <v>0</v>
      </c>
      <c r="AP68" s="104" t="s">
        <v>2074</v>
      </c>
      <c r="AQ68" s="104" t="s">
        <v>2115</v>
      </c>
      <c r="AR68" s="104" t="s">
        <v>2123</v>
      </c>
      <c r="AS68" s="104">
        <v>1</v>
      </c>
    </row>
    <row r="69" spans="1:46">
      <c r="E69" s="102">
        <v>2</v>
      </c>
      <c r="F69" s="93"/>
      <c r="H69" s="104" t="s">
        <v>118</v>
      </c>
      <c r="J69" s="104" t="s">
        <v>1858</v>
      </c>
      <c r="K69" s="104" t="s">
        <v>1370</v>
      </c>
      <c r="L69" s="104" t="s">
        <v>1921</v>
      </c>
      <c r="M69" s="169" t="s">
        <v>2239</v>
      </c>
      <c r="N69" s="169" t="s">
        <v>2280</v>
      </c>
      <c r="O69" s="169" t="s">
        <v>603</v>
      </c>
      <c r="P69" s="169" t="s">
        <v>604</v>
      </c>
      <c r="Q69" s="169" t="s">
        <v>2281</v>
      </c>
      <c r="R69" s="169" t="s">
        <v>2282</v>
      </c>
      <c r="S69" s="104">
        <v>1500</v>
      </c>
      <c r="X69" s="108">
        <v>800</v>
      </c>
      <c r="Z69" s="108">
        <v>125</v>
      </c>
      <c r="AA69" s="109">
        <v>20</v>
      </c>
      <c r="AB69" s="108">
        <v>4</v>
      </c>
      <c r="AR69" s="104" t="s">
        <v>2123</v>
      </c>
    </row>
    <row r="70" spans="1:46">
      <c r="E70" s="102">
        <v>3</v>
      </c>
      <c r="F70" s="93"/>
      <c r="H70" s="104" t="s">
        <v>119</v>
      </c>
      <c r="J70" s="104" t="s">
        <v>1858</v>
      </c>
      <c r="K70" s="104" t="s">
        <v>1371</v>
      </c>
      <c r="L70" s="104" t="s">
        <v>1921</v>
      </c>
      <c r="S70" s="104">
        <v>2250</v>
      </c>
      <c r="X70" s="108">
        <v>800</v>
      </c>
      <c r="Z70" s="108">
        <v>150</v>
      </c>
      <c r="AA70" s="109">
        <v>20</v>
      </c>
      <c r="AB70" s="108">
        <v>4</v>
      </c>
      <c r="AR70" s="104" t="s">
        <v>2123</v>
      </c>
    </row>
    <row r="71" spans="1:46">
      <c r="C71" s="104" t="s">
        <v>120</v>
      </c>
      <c r="D71" s="105" t="s">
        <v>856</v>
      </c>
      <c r="E71" s="102">
        <v>1</v>
      </c>
      <c r="F71" s="104" t="s">
        <v>1372</v>
      </c>
      <c r="G71" s="104" t="s">
        <v>1798</v>
      </c>
      <c r="H71" s="104" t="s">
        <v>1373</v>
      </c>
      <c r="J71" s="104" t="s">
        <v>1859</v>
      </c>
      <c r="K71" s="104" t="s">
        <v>1376</v>
      </c>
      <c r="L71" s="104" t="s">
        <v>1922</v>
      </c>
      <c r="M71" s="169" t="s">
        <v>2283</v>
      </c>
      <c r="N71" s="169" t="s">
        <v>2284</v>
      </c>
      <c r="O71" s="169" t="s">
        <v>604</v>
      </c>
      <c r="P71" s="169" t="s">
        <v>605</v>
      </c>
      <c r="Q71" s="169" t="s">
        <v>856</v>
      </c>
      <c r="R71" s="169" t="s">
        <v>2285</v>
      </c>
      <c r="S71" s="104">
        <v>1.5</v>
      </c>
      <c r="T71" s="104">
        <v>3</v>
      </c>
      <c r="X71" s="108">
        <v>800</v>
      </c>
      <c r="Z71" s="108">
        <v>75</v>
      </c>
      <c r="AA71" s="109">
        <v>20</v>
      </c>
      <c r="AB71" s="108">
        <v>9</v>
      </c>
      <c r="AC71" s="134" t="s">
        <v>1975</v>
      </c>
      <c r="AD71" s="134" t="s">
        <v>2042</v>
      </c>
      <c r="AE71" s="134">
        <v>0</v>
      </c>
      <c r="AF71" s="134">
        <v>0</v>
      </c>
      <c r="AG71" s="134">
        <v>1.17</v>
      </c>
      <c r="AH71" s="134">
        <v>1</v>
      </c>
      <c r="AI71" s="134">
        <v>1</v>
      </c>
      <c r="AJ71" s="104" t="s">
        <v>1298</v>
      </c>
      <c r="AK71" s="104" t="s">
        <v>285</v>
      </c>
      <c r="AL71" s="104">
        <v>3</v>
      </c>
      <c r="AM71" s="104">
        <v>2</v>
      </c>
      <c r="AN71" s="104">
        <v>3</v>
      </c>
      <c r="AO71" s="104">
        <v>0</v>
      </c>
      <c r="AP71" s="104" t="s">
        <v>2075</v>
      </c>
      <c r="AQ71" s="104" t="s">
        <v>2115</v>
      </c>
      <c r="AR71" s="104" t="s">
        <v>2123</v>
      </c>
      <c r="AS71" s="104">
        <v>1</v>
      </c>
    </row>
    <row r="72" spans="1:46">
      <c r="E72" s="102">
        <v>2</v>
      </c>
      <c r="F72" s="93"/>
      <c r="H72" s="104" t="s">
        <v>1374</v>
      </c>
      <c r="J72" s="104" t="s">
        <v>1859</v>
      </c>
      <c r="K72" s="104" t="s">
        <v>1377</v>
      </c>
      <c r="L72" s="104" t="s">
        <v>1922</v>
      </c>
      <c r="S72" s="104">
        <v>2</v>
      </c>
      <c r="T72" s="104">
        <v>4</v>
      </c>
      <c r="X72" s="108">
        <v>800</v>
      </c>
      <c r="Z72" s="108">
        <v>85</v>
      </c>
      <c r="AA72" s="109">
        <v>20</v>
      </c>
      <c r="AB72" s="108">
        <v>7</v>
      </c>
      <c r="AR72" s="104" t="s">
        <v>2123</v>
      </c>
    </row>
    <row r="73" spans="1:46">
      <c r="E73" s="102">
        <v>3</v>
      </c>
      <c r="F73" s="93"/>
      <c r="H73" s="104" t="s">
        <v>1375</v>
      </c>
      <c r="J73" s="104" t="s">
        <v>1860</v>
      </c>
      <c r="K73" s="104" t="s">
        <v>1378</v>
      </c>
      <c r="L73" s="104" t="s">
        <v>1923</v>
      </c>
      <c r="S73" s="104">
        <v>2.5</v>
      </c>
      <c r="T73" s="104">
        <v>5</v>
      </c>
      <c r="X73" s="108">
        <v>800</v>
      </c>
      <c r="Z73" s="108">
        <v>95</v>
      </c>
      <c r="AA73" s="109">
        <v>20</v>
      </c>
      <c r="AB73" s="108">
        <v>5</v>
      </c>
      <c r="AR73" s="104" t="s">
        <v>2123</v>
      </c>
    </row>
    <row r="74" spans="1:46">
      <c r="C74" s="104" t="s">
        <v>122</v>
      </c>
      <c r="D74" s="105" t="s">
        <v>853</v>
      </c>
      <c r="E74" s="102">
        <v>1</v>
      </c>
      <c r="F74" s="104" t="s">
        <v>1379</v>
      </c>
      <c r="G74" s="104" t="s">
        <v>1799</v>
      </c>
      <c r="H74" s="104" t="s">
        <v>1380</v>
      </c>
      <c r="J74" s="104" t="s">
        <v>1861</v>
      </c>
      <c r="K74" s="104" t="s">
        <v>1379</v>
      </c>
      <c r="L74" s="104" t="s">
        <v>1799</v>
      </c>
      <c r="M74" s="169" t="s">
        <v>2370</v>
      </c>
      <c r="N74" s="169" t="s">
        <v>2371</v>
      </c>
      <c r="O74" s="169" t="s">
        <v>604</v>
      </c>
      <c r="P74" s="169" t="s">
        <v>605</v>
      </c>
      <c r="Q74" s="169" t="s">
        <v>2372</v>
      </c>
      <c r="R74" s="169" t="s">
        <v>2373</v>
      </c>
      <c r="S74" s="104">
        <v>0</v>
      </c>
      <c r="X74" s="108">
        <v>800</v>
      </c>
      <c r="Z74" s="108">
        <v>45</v>
      </c>
      <c r="AB74" s="108">
        <v>3</v>
      </c>
      <c r="AC74" s="134" t="s">
        <v>1976</v>
      </c>
      <c r="AD74" s="134" t="s">
        <v>2042</v>
      </c>
      <c r="AE74" s="134">
        <v>0</v>
      </c>
      <c r="AF74" s="134">
        <v>0</v>
      </c>
      <c r="AG74" s="134">
        <v>1.17</v>
      </c>
      <c r="AH74" s="134">
        <v>1</v>
      </c>
      <c r="AI74" s="134">
        <v>5</v>
      </c>
      <c r="AJ74" s="104" t="s">
        <v>2044</v>
      </c>
      <c r="AK74" s="104" t="s">
        <v>2020</v>
      </c>
      <c r="AL74" s="104">
        <v>1</v>
      </c>
      <c r="AM74" s="104">
        <v>1</v>
      </c>
      <c r="AN74" s="104">
        <v>0</v>
      </c>
      <c r="AO74" s="104">
        <v>1</v>
      </c>
      <c r="AP74" s="104" t="s">
        <v>2076</v>
      </c>
      <c r="AQ74" s="104" t="s">
        <v>2115</v>
      </c>
      <c r="AR74" s="93"/>
      <c r="AS74" s="104">
        <v>1</v>
      </c>
    </row>
    <row r="75" spans="1:46">
      <c r="E75" s="102">
        <v>2</v>
      </c>
      <c r="F75" s="93"/>
      <c r="H75" s="104" t="s">
        <v>1381</v>
      </c>
      <c r="J75" s="104" t="s">
        <v>1862</v>
      </c>
      <c r="K75" s="104" t="s">
        <v>1383</v>
      </c>
      <c r="L75" s="104" t="s">
        <v>1924</v>
      </c>
      <c r="S75" s="104">
        <v>0.15</v>
      </c>
      <c r="X75" s="108">
        <v>800</v>
      </c>
      <c r="Z75" s="108">
        <v>60</v>
      </c>
      <c r="AB75" s="108">
        <v>3</v>
      </c>
      <c r="AR75" s="93"/>
      <c r="AS75" s="93"/>
      <c r="AT75" s="93"/>
    </row>
    <row r="76" spans="1:46">
      <c r="E76" s="102">
        <v>3</v>
      </c>
      <c r="F76" s="93"/>
      <c r="H76" s="104" t="s">
        <v>1382</v>
      </c>
      <c r="J76" s="104" t="s">
        <v>1862</v>
      </c>
      <c r="K76" s="104" t="s">
        <v>1384</v>
      </c>
      <c r="L76" s="104" t="s">
        <v>1924</v>
      </c>
      <c r="S76" s="104">
        <v>0.3</v>
      </c>
      <c r="X76" s="108">
        <v>800</v>
      </c>
      <c r="Z76" s="108">
        <v>75</v>
      </c>
      <c r="AB76" s="108">
        <v>3</v>
      </c>
      <c r="AR76" s="93"/>
      <c r="AS76" s="93"/>
      <c r="AT76" s="93"/>
    </row>
    <row r="77" spans="1:46">
      <c r="A77" s="104" t="s">
        <v>126</v>
      </c>
      <c r="B77" s="104" t="s">
        <v>1763</v>
      </c>
      <c r="C77" s="104" t="s">
        <v>139</v>
      </c>
      <c r="D77" s="102" t="s">
        <v>1616</v>
      </c>
      <c r="E77" s="102">
        <v>1</v>
      </c>
      <c r="F77" s="104" t="s">
        <v>140</v>
      </c>
      <c r="G77" s="104" t="s">
        <v>1814</v>
      </c>
      <c r="H77" s="104" t="s">
        <v>1385</v>
      </c>
      <c r="J77" s="104" t="s">
        <v>1863</v>
      </c>
      <c r="K77" s="104" t="s">
        <v>1388</v>
      </c>
      <c r="L77" s="104" t="s">
        <v>1925</v>
      </c>
      <c r="S77" s="104">
        <v>1.2</v>
      </c>
      <c r="T77" s="104">
        <v>0</v>
      </c>
      <c r="U77" s="104">
        <v>0</v>
      </c>
      <c r="X77" s="108">
        <v>820</v>
      </c>
      <c r="Z77" s="108">
        <v>4</v>
      </c>
      <c r="AB77" s="108">
        <v>5</v>
      </c>
      <c r="AC77" s="134" t="s">
        <v>1978</v>
      </c>
      <c r="AD77" s="134" t="s">
        <v>2042</v>
      </c>
      <c r="AE77" s="134">
        <v>0</v>
      </c>
      <c r="AF77" s="134">
        <v>0</v>
      </c>
      <c r="AG77" s="134">
        <v>1.34</v>
      </c>
      <c r="AH77" s="134">
        <v>1</v>
      </c>
      <c r="AI77" s="134">
        <v>5</v>
      </c>
      <c r="AJ77" s="104" t="s">
        <v>1040</v>
      </c>
      <c r="AK77" s="104" t="s">
        <v>2030</v>
      </c>
      <c r="AL77" s="104">
        <v>0</v>
      </c>
      <c r="AM77" s="104">
        <v>2</v>
      </c>
      <c r="AN77" s="104">
        <v>0</v>
      </c>
      <c r="AO77" s="104">
        <v>0</v>
      </c>
      <c r="AP77" s="104" t="s">
        <v>2077</v>
      </c>
      <c r="AQ77" s="104" t="s">
        <v>2114</v>
      </c>
      <c r="AR77" s="104" t="s">
        <v>2122</v>
      </c>
      <c r="AS77" s="104">
        <v>1</v>
      </c>
    </row>
    <row r="78" spans="1:46">
      <c r="C78" s="102"/>
      <c r="D78" s="102"/>
      <c r="E78" s="102">
        <v>2</v>
      </c>
      <c r="F78" s="93"/>
      <c r="H78" s="104" t="s">
        <v>1386</v>
      </c>
      <c r="J78" s="104" t="s">
        <v>1864</v>
      </c>
      <c r="K78" s="104" t="s">
        <v>1389</v>
      </c>
      <c r="L78" s="104" t="s">
        <v>1926</v>
      </c>
      <c r="S78" s="104">
        <v>1.6</v>
      </c>
      <c r="T78" s="104">
        <v>0.4</v>
      </c>
      <c r="U78" s="104">
        <v>0</v>
      </c>
      <c r="X78" s="108">
        <v>820</v>
      </c>
      <c r="Z78" s="108">
        <v>5</v>
      </c>
      <c r="AB78" s="108">
        <v>5</v>
      </c>
      <c r="AR78" s="104" t="s">
        <v>2122</v>
      </c>
    </row>
    <row r="79" spans="1:46">
      <c r="C79" s="102"/>
      <c r="D79" s="102"/>
      <c r="E79" s="102">
        <v>3</v>
      </c>
      <c r="F79" s="93"/>
      <c r="H79" s="104" t="s">
        <v>1387</v>
      </c>
      <c r="J79" s="104" t="s">
        <v>1865</v>
      </c>
      <c r="K79" s="104" t="s">
        <v>1390</v>
      </c>
      <c r="L79" s="104" t="s">
        <v>1927</v>
      </c>
      <c r="S79" s="104">
        <v>2</v>
      </c>
      <c r="T79" s="104">
        <v>0.8</v>
      </c>
      <c r="U79" s="104">
        <v>0.4</v>
      </c>
      <c r="X79" s="108">
        <v>820</v>
      </c>
      <c r="Z79" s="108">
        <v>6</v>
      </c>
      <c r="AB79" s="108">
        <v>5</v>
      </c>
      <c r="AR79" s="104" t="s">
        <v>2122</v>
      </c>
    </row>
    <row r="80" spans="1:46">
      <c r="C80" s="104" t="s">
        <v>141</v>
      </c>
      <c r="D80" s="105" t="s">
        <v>850</v>
      </c>
      <c r="E80" s="102">
        <v>1</v>
      </c>
      <c r="F80" s="104" t="s">
        <v>1391</v>
      </c>
      <c r="G80" s="104" t="s">
        <v>1800</v>
      </c>
      <c r="H80" s="104" t="s">
        <v>1392</v>
      </c>
      <c r="J80" s="104" t="s">
        <v>1866</v>
      </c>
      <c r="K80" s="104" t="s">
        <v>1395</v>
      </c>
      <c r="L80" s="104" t="s">
        <v>1928</v>
      </c>
      <c r="M80" s="169" t="s">
        <v>2286</v>
      </c>
      <c r="N80" s="169" t="s">
        <v>2287</v>
      </c>
      <c r="O80" s="169" t="s">
        <v>603</v>
      </c>
      <c r="P80" s="169" t="s">
        <v>604</v>
      </c>
      <c r="Q80" s="169" t="s">
        <v>2290</v>
      </c>
      <c r="R80" s="169" t="s">
        <v>2291</v>
      </c>
      <c r="S80" s="104">
        <v>2</v>
      </c>
      <c r="AA80" s="109">
        <v>4</v>
      </c>
      <c r="AB80" s="108">
        <v>13</v>
      </c>
      <c r="AC80" s="134" t="s">
        <v>1977</v>
      </c>
      <c r="AD80" s="134" t="s">
        <v>2042</v>
      </c>
      <c r="AE80" s="134">
        <v>0</v>
      </c>
      <c r="AF80" s="134">
        <v>0</v>
      </c>
      <c r="AG80" s="134">
        <v>1</v>
      </c>
      <c r="AH80" s="134">
        <v>0</v>
      </c>
      <c r="AI80" s="134">
        <v>5</v>
      </c>
      <c r="AJ80" s="104" t="s">
        <v>1282</v>
      </c>
      <c r="AK80" s="104" t="s">
        <v>283</v>
      </c>
      <c r="AL80" s="104">
        <v>1</v>
      </c>
      <c r="AM80" s="104">
        <v>2</v>
      </c>
      <c r="AN80" s="104">
        <v>1</v>
      </c>
      <c r="AO80" s="104">
        <v>0</v>
      </c>
      <c r="AP80" s="104" t="s">
        <v>2078</v>
      </c>
      <c r="AQ80" s="104" t="s">
        <v>2115</v>
      </c>
      <c r="AS80" s="104">
        <v>1</v>
      </c>
    </row>
    <row r="81" spans="1:45">
      <c r="E81" s="102">
        <v>2</v>
      </c>
      <c r="F81" s="93"/>
      <c r="H81" s="104" t="s">
        <v>1393</v>
      </c>
      <c r="J81" s="104" t="s">
        <v>1866</v>
      </c>
      <c r="K81" s="104" t="s">
        <v>1396</v>
      </c>
      <c r="L81" s="104" t="s">
        <v>1928</v>
      </c>
      <c r="M81" s="169" t="s">
        <v>2288</v>
      </c>
      <c r="N81" s="169" t="s">
        <v>2289</v>
      </c>
      <c r="O81" s="169" t="s">
        <v>603</v>
      </c>
      <c r="P81" s="169" t="s">
        <v>604</v>
      </c>
      <c r="Q81" s="169" t="s">
        <v>2290</v>
      </c>
      <c r="R81" s="169" t="s">
        <v>2291</v>
      </c>
      <c r="S81" s="104">
        <v>3</v>
      </c>
      <c r="AA81" s="109">
        <v>8</v>
      </c>
      <c r="AB81" s="108">
        <v>13</v>
      </c>
    </row>
    <row r="82" spans="1:45">
      <c r="E82" s="102">
        <v>3</v>
      </c>
      <c r="F82" s="93"/>
      <c r="H82" s="104" t="s">
        <v>1394</v>
      </c>
      <c r="J82" s="104" t="s">
        <v>1866</v>
      </c>
      <c r="K82" s="104" t="s">
        <v>1397</v>
      </c>
      <c r="L82" s="104" t="s">
        <v>1928</v>
      </c>
      <c r="S82" s="104">
        <v>4</v>
      </c>
      <c r="AA82" s="109">
        <v>12</v>
      </c>
      <c r="AB82" s="108">
        <v>13</v>
      </c>
    </row>
    <row r="83" spans="1:45">
      <c r="C83" s="104" t="s">
        <v>142</v>
      </c>
      <c r="D83" s="105" t="s">
        <v>746</v>
      </c>
      <c r="E83" s="102">
        <v>1</v>
      </c>
      <c r="F83" s="104" t="s">
        <v>1398</v>
      </c>
      <c r="G83" s="104" t="s">
        <v>1801</v>
      </c>
      <c r="H83" s="104" t="s">
        <v>1399</v>
      </c>
      <c r="J83" s="104" t="s">
        <v>1867</v>
      </c>
      <c r="K83" s="104" t="s">
        <v>1402</v>
      </c>
      <c r="L83" s="104" t="s">
        <v>1929</v>
      </c>
      <c r="M83" s="169" t="s">
        <v>2292</v>
      </c>
      <c r="N83" s="169" t="s">
        <v>2293</v>
      </c>
      <c r="O83" s="169" t="s">
        <v>603</v>
      </c>
      <c r="P83" s="169" t="s">
        <v>604</v>
      </c>
      <c r="Q83" s="169" t="s">
        <v>2294</v>
      </c>
      <c r="R83" s="169" t="s">
        <v>2295</v>
      </c>
      <c r="S83" s="104">
        <v>0.9</v>
      </c>
      <c r="T83" s="104">
        <v>0.4</v>
      </c>
      <c r="X83" s="108">
        <v>800</v>
      </c>
      <c r="Y83" s="109">
        <v>300</v>
      </c>
      <c r="AA83" s="109">
        <v>30</v>
      </c>
      <c r="AB83" s="108">
        <v>16</v>
      </c>
      <c r="AC83" s="134" t="s">
        <v>1979</v>
      </c>
      <c r="AD83" s="134" t="s">
        <v>2042</v>
      </c>
      <c r="AE83" s="134">
        <v>0</v>
      </c>
      <c r="AF83" s="134">
        <v>0</v>
      </c>
      <c r="AG83" s="134">
        <v>1</v>
      </c>
      <c r="AH83" s="134">
        <v>2</v>
      </c>
      <c r="AI83" s="134">
        <v>7</v>
      </c>
      <c r="AJ83" s="104" t="s">
        <v>1290</v>
      </c>
      <c r="AK83" s="104" t="s">
        <v>1057</v>
      </c>
      <c r="AL83" s="104">
        <v>2</v>
      </c>
      <c r="AM83" s="104">
        <v>2</v>
      </c>
      <c r="AN83" s="104">
        <v>2</v>
      </c>
      <c r="AO83" s="104">
        <v>0</v>
      </c>
      <c r="AP83" s="104" t="s">
        <v>2079</v>
      </c>
      <c r="AQ83" s="104" t="s">
        <v>2115</v>
      </c>
      <c r="AS83" s="104">
        <v>1</v>
      </c>
    </row>
    <row r="84" spans="1:45">
      <c r="E84" s="102">
        <v>2</v>
      </c>
      <c r="F84" s="93"/>
      <c r="H84" s="104" t="s">
        <v>1400</v>
      </c>
      <c r="J84" s="104" t="s">
        <v>1867</v>
      </c>
      <c r="K84" s="104" t="s">
        <v>1403</v>
      </c>
      <c r="L84" s="104" t="s">
        <v>1929</v>
      </c>
      <c r="S84" s="104">
        <v>0.6</v>
      </c>
      <c r="T84" s="104">
        <v>0.55000000000000004</v>
      </c>
      <c r="X84" s="108">
        <v>800</v>
      </c>
      <c r="Y84" s="109">
        <v>450</v>
      </c>
      <c r="AA84" s="109">
        <v>30</v>
      </c>
      <c r="AB84" s="108">
        <v>13</v>
      </c>
    </row>
    <row r="85" spans="1:45">
      <c r="E85" s="102">
        <v>3</v>
      </c>
      <c r="F85" s="93"/>
      <c r="H85" s="104" t="s">
        <v>1401</v>
      </c>
      <c r="J85" s="104" t="s">
        <v>1867</v>
      </c>
      <c r="K85" s="104" t="s">
        <v>1404</v>
      </c>
      <c r="L85" s="104" t="s">
        <v>1929</v>
      </c>
      <c r="S85" s="104">
        <v>0.3</v>
      </c>
      <c r="T85" s="104">
        <v>0.7</v>
      </c>
      <c r="X85" s="108">
        <v>800</v>
      </c>
      <c r="Y85" s="109">
        <v>600</v>
      </c>
      <c r="AA85" s="109">
        <v>30</v>
      </c>
      <c r="AB85" s="108">
        <v>10</v>
      </c>
    </row>
    <row r="86" spans="1:45">
      <c r="C86" s="104" t="s">
        <v>1593</v>
      </c>
      <c r="D86" s="105" t="s">
        <v>1617</v>
      </c>
      <c r="E86" s="102">
        <v>1</v>
      </c>
      <c r="F86" s="104" t="s">
        <v>1594</v>
      </c>
      <c r="G86" s="104" t="s">
        <v>1869</v>
      </c>
      <c r="H86" s="104" t="s">
        <v>1595</v>
      </c>
      <c r="J86" s="104" t="s">
        <v>1868</v>
      </c>
      <c r="K86" s="104" t="s">
        <v>1598</v>
      </c>
      <c r="L86" s="104" t="s">
        <v>1930</v>
      </c>
      <c r="M86" s="169" t="s">
        <v>2296</v>
      </c>
      <c r="N86" s="169" t="s">
        <v>2297</v>
      </c>
      <c r="O86" s="169" t="s">
        <v>603</v>
      </c>
      <c r="P86" s="169" t="s">
        <v>605</v>
      </c>
      <c r="Q86" s="169" t="s">
        <v>2298</v>
      </c>
      <c r="R86" s="169" t="s">
        <v>2299</v>
      </c>
      <c r="S86" s="104">
        <v>3</v>
      </c>
      <c r="T86" s="104">
        <v>0.05</v>
      </c>
      <c r="U86" s="104">
        <v>50</v>
      </c>
      <c r="AB86" s="108">
        <v>1</v>
      </c>
      <c r="AC86" s="134" t="s">
        <v>1980</v>
      </c>
      <c r="AD86" s="134" t="s">
        <v>2042</v>
      </c>
      <c r="AE86" s="134">
        <v>0</v>
      </c>
      <c r="AF86" s="134">
        <v>0</v>
      </c>
      <c r="AG86" s="134">
        <v>1</v>
      </c>
      <c r="AH86" s="134">
        <v>0</v>
      </c>
      <c r="AI86" s="134">
        <v>5</v>
      </c>
      <c r="AJ86" s="104" t="s">
        <v>1298</v>
      </c>
      <c r="AK86" s="104" t="s">
        <v>1572</v>
      </c>
      <c r="AL86" s="104">
        <v>3</v>
      </c>
      <c r="AM86" s="104">
        <v>2</v>
      </c>
      <c r="AN86" s="104">
        <v>3</v>
      </c>
      <c r="AO86" s="104">
        <v>0</v>
      </c>
      <c r="AP86" s="104" t="s">
        <v>2080</v>
      </c>
      <c r="AQ86" s="104" t="s">
        <v>2115</v>
      </c>
      <c r="AS86" s="104">
        <v>1</v>
      </c>
    </row>
    <row r="87" spans="1:45">
      <c r="E87" s="102">
        <v>2</v>
      </c>
      <c r="F87" s="93"/>
      <c r="H87" s="104" t="s">
        <v>1596</v>
      </c>
      <c r="J87" s="104" t="s">
        <v>1868</v>
      </c>
      <c r="K87" s="104" t="s">
        <v>1599</v>
      </c>
      <c r="L87" s="104" t="s">
        <v>1930</v>
      </c>
      <c r="S87" s="104">
        <v>5</v>
      </c>
      <c r="T87" s="104">
        <v>0.1</v>
      </c>
      <c r="U87" s="104">
        <v>100</v>
      </c>
      <c r="AB87" s="108">
        <v>1</v>
      </c>
    </row>
    <row r="88" spans="1:45">
      <c r="E88" s="102">
        <v>3</v>
      </c>
      <c r="F88" s="93"/>
      <c r="H88" s="104" t="s">
        <v>1597</v>
      </c>
      <c r="J88" s="104" t="s">
        <v>1868</v>
      </c>
      <c r="K88" s="104" t="s">
        <v>1600</v>
      </c>
      <c r="L88" s="104" t="s">
        <v>1930</v>
      </c>
      <c r="S88" s="104">
        <v>8</v>
      </c>
      <c r="T88" s="104">
        <v>0.15</v>
      </c>
      <c r="U88" s="104">
        <v>200</v>
      </c>
      <c r="AB88" s="108">
        <v>1</v>
      </c>
    </row>
    <row r="89" spans="1:45">
      <c r="C89" s="104" t="s">
        <v>146</v>
      </c>
      <c r="D89" s="105" t="s">
        <v>847</v>
      </c>
      <c r="E89" s="102">
        <v>1</v>
      </c>
      <c r="F89" s="104" t="s">
        <v>1405</v>
      </c>
      <c r="G89" s="104" t="s">
        <v>1802</v>
      </c>
      <c r="H89" s="104" t="s">
        <v>1406</v>
      </c>
      <c r="J89" s="104" t="s">
        <v>1870</v>
      </c>
      <c r="K89" s="104" t="s">
        <v>1409</v>
      </c>
      <c r="L89" s="104" t="s">
        <v>1931</v>
      </c>
      <c r="S89" s="104">
        <v>0.5</v>
      </c>
      <c r="AB89" s="108">
        <v>5</v>
      </c>
      <c r="AC89" s="134" t="s">
        <v>1981</v>
      </c>
      <c r="AD89" s="134" t="s">
        <v>2042</v>
      </c>
      <c r="AE89" s="134">
        <v>0</v>
      </c>
      <c r="AF89" s="134">
        <v>0</v>
      </c>
      <c r="AG89" s="134">
        <v>1</v>
      </c>
      <c r="AH89" s="134">
        <v>0</v>
      </c>
      <c r="AI89" s="134">
        <v>5</v>
      </c>
      <c r="AJ89" s="104" t="s">
        <v>2044</v>
      </c>
      <c r="AK89" s="104" t="s">
        <v>2031</v>
      </c>
      <c r="AL89" s="104">
        <v>1</v>
      </c>
      <c r="AM89" s="104">
        <v>1</v>
      </c>
      <c r="AN89" s="104">
        <v>0</v>
      </c>
      <c r="AO89" s="104">
        <v>1</v>
      </c>
      <c r="AP89" s="104" t="s">
        <v>2081</v>
      </c>
      <c r="AQ89" s="104" t="s">
        <v>2115</v>
      </c>
      <c r="AS89" s="104">
        <v>1</v>
      </c>
    </row>
    <row r="90" spans="1:45">
      <c r="E90" s="102">
        <v>2</v>
      </c>
      <c r="F90" s="93"/>
      <c r="H90" s="104" t="s">
        <v>1407</v>
      </c>
      <c r="J90" s="104" t="s">
        <v>1870</v>
      </c>
      <c r="K90" s="104" t="s">
        <v>1410</v>
      </c>
      <c r="L90" s="104" t="s">
        <v>1931</v>
      </c>
      <c r="S90" s="104">
        <v>1</v>
      </c>
      <c r="AB90" s="108">
        <v>5</v>
      </c>
    </row>
    <row r="91" spans="1:45">
      <c r="E91" s="102">
        <v>3</v>
      </c>
      <c r="F91" s="93"/>
      <c r="H91" s="104" t="s">
        <v>1408</v>
      </c>
      <c r="J91" s="104" t="s">
        <v>1870</v>
      </c>
      <c r="K91" s="104" t="s">
        <v>1411</v>
      </c>
      <c r="L91" s="104" t="s">
        <v>1931</v>
      </c>
      <c r="S91" s="104">
        <v>1.5</v>
      </c>
      <c r="AB91" s="108">
        <v>5</v>
      </c>
    </row>
    <row r="92" spans="1:45">
      <c r="C92" s="104" t="s">
        <v>147</v>
      </c>
      <c r="D92" s="105" t="s">
        <v>846</v>
      </c>
      <c r="E92" s="104">
        <v>1</v>
      </c>
      <c r="F92" s="104" t="s">
        <v>1412</v>
      </c>
      <c r="G92" s="104" t="s">
        <v>1803</v>
      </c>
      <c r="J92" s="104" t="s">
        <v>2200</v>
      </c>
      <c r="L92" s="104" t="s">
        <v>2201</v>
      </c>
      <c r="M92" s="169" t="s">
        <v>2300</v>
      </c>
      <c r="N92" s="169" t="s">
        <v>2301</v>
      </c>
      <c r="O92" s="169" t="s">
        <v>604</v>
      </c>
      <c r="P92" s="169" t="s">
        <v>605</v>
      </c>
      <c r="Q92" s="169" t="s">
        <v>2302</v>
      </c>
      <c r="R92" s="169" t="s">
        <v>2303</v>
      </c>
      <c r="Z92" s="108">
        <v>50</v>
      </c>
      <c r="AB92" s="108">
        <v>60</v>
      </c>
      <c r="AC92" s="134" t="s">
        <v>1982</v>
      </c>
      <c r="AD92" s="134" t="s">
        <v>2042</v>
      </c>
      <c r="AE92" s="134">
        <v>0</v>
      </c>
      <c r="AF92" s="134">
        <v>0</v>
      </c>
      <c r="AG92" s="134">
        <v>1</v>
      </c>
      <c r="AH92" s="134">
        <v>0</v>
      </c>
      <c r="AI92" s="134">
        <v>5</v>
      </c>
      <c r="AJ92" s="104" t="s">
        <v>2045</v>
      </c>
      <c r="AK92" s="104" t="s">
        <v>2032</v>
      </c>
      <c r="AL92" s="104">
        <v>2</v>
      </c>
      <c r="AM92" s="104">
        <v>1</v>
      </c>
      <c r="AN92" s="104">
        <v>0</v>
      </c>
      <c r="AO92" s="104">
        <v>1</v>
      </c>
      <c r="AP92" s="104" t="s">
        <v>2105</v>
      </c>
      <c r="AQ92" s="104" t="s">
        <v>2115</v>
      </c>
      <c r="AS92" s="104">
        <v>0</v>
      </c>
    </row>
    <row r="93" spans="1:45">
      <c r="E93" s="104">
        <v>2</v>
      </c>
      <c r="J93" s="104" t="s">
        <v>2200</v>
      </c>
      <c r="L93" s="104" t="s">
        <v>2201</v>
      </c>
      <c r="Z93" s="108">
        <v>50</v>
      </c>
      <c r="AB93" s="108">
        <v>45</v>
      </c>
    </row>
    <row r="94" spans="1:45">
      <c r="E94" s="104">
        <v>3</v>
      </c>
      <c r="J94" s="104" t="s">
        <v>2200</v>
      </c>
      <c r="L94" s="104" t="s">
        <v>2201</v>
      </c>
      <c r="Z94" s="108">
        <v>50</v>
      </c>
      <c r="AB94" s="108">
        <v>30</v>
      </c>
    </row>
    <row r="95" spans="1:45">
      <c r="A95" s="106"/>
      <c r="B95" s="106"/>
      <c r="C95" s="104" t="s">
        <v>154</v>
      </c>
      <c r="D95" s="105" t="s">
        <v>1770</v>
      </c>
      <c r="E95" s="104">
        <v>1</v>
      </c>
      <c r="F95" s="104" t="s">
        <v>168</v>
      </c>
      <c r="G95" s="104" t="s">
        <v>1804</v>
      </c>
      <c r="AC95" s="134" t="s">
        <v>1984</v>
      </c>
      <c r="AD95" s="134" t="s">
        <v>1985</v>
      </c>
      <c r="AS95" s="104">
        <v>1</v>
      </c>
    </row>
    <row r="96" spans="1:45">
      <c r="A96" s="106"/>
      <c r="B96" s="106"/>
      <c r="C96" s="104" t="s">
        <v>169</v>
      </c>
      <c r="D96" s="105" t="s">
        <v>1771</v>
      </c>
      <c r="E96" s="104">
        <v>1</v>
      </c>
      <c r="F96" s="104" t="s">
        <v>584</v>
      </c>
      <c r="G96" s="104" t="s">
        <v>1827</v>
      </c>
      <c r="AC96" s="134" t="s">
        <v>1986</v>
      </c>
      <c r="AD96" s="134" t="s">
        <v>1985</v>
      </c>
      <c r="AS96" s="104">
        <v>1</v>
      </c>
    </row>
    <row r="97" spans="1:46">
      <c r="A97" s="104" t="s">
        <v>170</v>
      </c>
      <c r="B97" s="104" t="s">
        <v>1764</v>
      </c>
      <c r="C97" s="104" t="s">
        <v>179</v>
      </c>
      <c r="D97" s="102" t="s">
        <v>843</v>
      </c>
      <c r="E97" s="102">
        <v>1</v>
      </c>
      <c r="F97" s="104" t="s">
        <v>1041</v>
      </c>
      <c r="G97" s="104" t="s">
        <v>1805</v>
      </c>
      <c r="H97" s="104" t="s">
        <v>181</v>
      </c>
      <c r="J97" s="104" t="s">
        <v>1871</v>
      </c>
      <c r="K97" s="104" t="s">
        <v>1042</v>
      </c>
      <c r="L97" s="104" t="s">
        <v>1932</v>
      </c>
      <c r="M97" s="169" t="s">
        <v>2304</v>
      </c>
      <c r="N97" s="169" t="s">
        <v>2305</v>
      </c>
      <c r="O97" s="169" t="s">
        <v>604</v>
      </c>
      <c r="P97" s="169" t="s">
        <v>604</v>
      </c>
      <c r="Q97" s="169" t="s">
        <v>843</v>
      </c>
      <c r="R97" s="169" t="s">
        <v>2306</v>
      </c>
      <c r="S97" s="104">
        <v>50</v>
      </c>
      <c r="T97" s="104">
        <v>0.1</v>
      </c>
      <c r="AB97" s="108">
        <v>1</v>
      </c>
      <c r="AC97" s="134" t="s">
        <v>1989</v>
      </c>
      <c r="AD97" s="134" t="s">
        <v>2042</v>
      </c>
      <c r="AE97" s="134">
        <v>0</v>
      </c>
      <c r="AF97" s="134">
        <v>0</v>
      </c>
      <c r="AG97" s="134">
        <v>1.4</v>
      </c>
      <c r="AH97" s="134">
        <v>0</v>
      </c>
      <c r="AI97" s="134">
        <v>5</v>
      </c>
      <c r="AJ97" s="104" t="s">
        <v>1040</v>
      </c>
      <c r="AK97" s="104" t="s">
        <v>1571</v>
      </c>
      <c r="AL97" s="104">
        <v>0</v>
      </c>
      <c r="AM97" s="104">
        <v>2</v>
      </c>
      <c r="AN97" s="104">
        <v>0</v>
      </c>
      <c r="AO97" s="104">
        <v>0</v>
      </c>
      <c r="AP97" s="104" t="s">
        <v>2082</v>
      </c>
      <c r="AQ97" s="104" t="s">
        <v>2116</v>
      </c>
      <c r="AS97" s="104">
        <v>1</v>
      </c>
    </row>
    <row r="98" spans="1:46">
      <c r="C98" s="102"/>
      <c r="D98" s="102"/>
      <c r="E98" s="102">
        <v>2</v>
      </c>
      <c r="F98" s="93"/>
      <c r="H98" s="104" t="s">
        <v>182</v>
      </c>
      <c r="J98" s="104" t="s">
        <v>1871</v>
      </c>
      <c r="K98" s="104" t="s">
        <v>1043</v>
      </c>
      <c r="L98" s="104" t="s">
        <v>1932</v>
      </c>
      <c r="S98" s="104">
        <v>60</v>
      </c>
      <c r="T98" s="104">
        <v>0.13</v>
      </c>
      <c r="AB98" s="108">
        <v>1</v>
      </c>
    </row>
    <row r="99" spans="1:46">
      <c r="C99" s="102"/>
      <c r="D99" s="102"/>
      <c r="E99" s="102">
        <v>3</v>
      </c>
      <c r="F99" s="93"/>
      <c r="H99" s="104" t="s">
        <v>183</v>
      </c>
      <c r="J99" s="104" t="s">
        <v>1872</v>
      </c>
      <c r="K99" s="104" t="s">
        <v>1044</v>
      </c>
      <c r="L99" s="104" t="s">
        <v>1932</v>
      </c>
      <c r="S99" s="104">
        <v>70</v>
      </c>
      <c r="T99" s="104">
        <v>0.16</v>
      </c>
      <c r="AB99" s="108">
        <v>1</v>
      </c>
    </row>
    <row r="100" spans="1:46">
      <c r="C100" s="104" t="s">
        <v>174</v>
      </c>
      <c r="D100" s="105" t="s">
        <v>842</v>
      </c>
      <c r="E100" s="102">
        <v>1</v>
      </c>
      <c r="F100" s="104" t="s">
        <v>1425</v>
      </c>
      <c r="G100" s="104" t="s">
        <v>1745</v>
      </c>
      <c r="H100" s="104" t="s">
        <v>1426</v>
      </c>
      <c r="J100" s="104" t="s">
        <v>1873</v>
      </c>
      <c r="K100" s="104" t="s">
        <v>1429</v>
      </c>
      <c r="L100" s="104" t="s">
        <v>1933</v>
      </c>
      <c r="M100" s="169" t="s">
        <v>2307</v>
      </c>
      <c r="N100" s="169" t="s">
        <v>2308</v>
      </c>
      <c r="O100" s="169" t="s">
        <v>603</v>
      </c>
      <c r="P100" s="169" t="s">
        <v>604</v>
      </c>
      <c r="Q100" s="169" t="s">
        <v>842</v>
      </c>
      <c r="R100" s="169" t="s">
        <v>2223</v>
      </c>
      <c r="S100" s="104">
        <v>80</v>
      </c>
      <c r="X100" s="108">
        <v>128</v>
      </c>
      <c r="AA100" s="109">
        <v>10</v>
      </c>
      <c r="AB100" s="108">
        <v>6</v>
      </c>
      <c r="AC100" s="134" t="s">
        <v>1990</v>
      </c>
      <c r="AD100" s="134" t="s">
        <v>2042</v>
      </c>
      <c r="AE100" s="134">
        <v>0</v>
      </c>
      <c r="AF100" s="134">
        <v>0</v>
      </c>
      <c r="AG100" s="134">
        <v>1.1299999999999999</v>
      </c>
      <c r="AH100" s="134">
        <v>1</v>
      </c>
      <c r="AI100" s="134">
        <v>5</v>
      </c>
      <c r="AJ100" s="104" t="s">
        <v>1282</v>
      </c>
      <c r="AK100" s="104" t="s">
        <v>1746</v>
      </c>
      <c r="AL100" s="104">
        <v>1</v>
      </c>
      <c r="AM100" s="104">
        <v>2</v>
      </c>
      <c r="AN100" s="104">
        <v>1</v>
      </c>
      <c r="AO100" s="104">
        <v>0</v>
      </c>
      <c r="AP100" s="104" t="s">
        <v>2083</v>
      </c>
      <c r="AQ100" s="104" t="s">
        <v>2113</v>
      </c>
      <c r="AR100" s="104" t="s">
        <v>2122</v>
      </c>
      <c r="AS100" s="104">
        <v>1</v>
      </c>
    </row>
    <row r="101" spans="1:46">
      <c r="E101" s="102">
        <v>2</v>
      </c>
      <c r="F101" s="93"/>
      <c r="G101" s="93"/>
      <c r="H101" s="104" t="s">
        <v>1427</v>
      </c>
      <c r="J101" s="104" t="s">
        <v>1873</v>
      </c>
      <c r="K101" s="104" t="s">
        <v>1430</v>
      </c>
      <c r="L101" s="104" t="s">
        <v>1933</v>
      </c>
      <c r="S101" s="104">
        <v>140</v>
      </c>
      <c r="X101" s="108">
        <v>128</v>
      </c>
      <c r="AA101" s="109">
        <v>10</v>
      </c>
      <c r="AB101" s="108">
        <v>6</v>
      </c>
      <c r="AR101" s="104" t="s">
        <v>2122</v>
      </c>
    </row>
    <row r="102" spans="1:46">
      <c r="E102" s="102">
        <v>3</v>
      </c>
      <c r="F102" s="93"/>
      <c r="G102" s="93"/>
      <c r="H102" s="104" t="s">
        <v>1428</v>
      </c>
      <c r="J102" s="104" t="s">
        <v>1873</v>
      </c>
      <c r="K102" s="104" t="s">
        <v>1431</v>
      </c>
      <c r="L102" s="104" t="s">
        <v>1933</v>
      </c>
      <c r="S102" s="104">
        <v>200</v>
      </c>
      <c r="X102" s="108">
        <v>128</v>
      </c>
      <c r="AA102" s="109">
        <v>10</v>
      </c>
      <c r="AB102" s="108">
        <v>6</v>
      </c>
      <c r="AR102" s="104" t="s">
        <v>2122</v>
      </c>
    </row>
    <row r="103" spans="1:46">
      <c r="C103" s="104" t="s">
        <v>187</v>
      </c>
      <c r="D103" s="105" t="s">
        <v>1772</v>
      </c>
      <c r="E103" s="102">
        <v>1</v>
      </c>
      <c r="F103" s="104" t="s">
        <v>1432</v>
      </c>
      <c r="G103" s="104" t="s">
        <v>1806</v>
      </c>
      <c r="H103" s="104" t="s">
        <v>1433</v>
      </c>
      <c r="J103" s="104" t="s">
        <v>1874</v>
      </c>
      <c r="K103" s="104" t="s">
        <v>1436</v>
      </c>
      <c r="L103" s="104" t="s">
        <v>1934</v>
      </c>
      <c r="S103" s="104">
        <v>10</v>
      </c>
      <c r="T103" s="104">
        <v>0.25</v>
      </c>
      <c r="X103" s="108">
        <v>128</v>
      </c>
      <c r="AB103" s="108">
        <v>3.5</v>
      </c>
      <c r="AC103" s="134" t="s">
        <v>1991</v>
      </c>
      <c r="AD103" s="134" t="s">
        <v>2042</v>
      </c>
      <c r="AE103" s="134">
        <v>0</v>
      </c>
      <c r="AF103" s="134">
        <v>0</v>
      </c>
      <c r="AG103" s="134">
        <v>1.1299999999999999</v>
      </c>
      <c r="AH103" s="134">
        <v>1</v>
      </c>
      <c r="AI103" s="134">
        <v>5</v>
      </c>
      <c r="AJ103" s="104" t="s">
        <v>1290</v>
      </c>
      <c r="AK103" s="104" t="s">
        <v>2033</v>
      </c>
      <c r="AL103" s="104">
        <v>2</v>
      </c>
      <c r="AM103" s="104">
        <v>2</v>
      </c>
      <c r="AN103" s="104">
        <v>2</v>
      </c>
      <c r="AO103" s="104">
        <v>0</v>
      </c>
      <c r="AP103" s="104" t="s">
        <v>2084</v>
      </c>
      <c r="AQ103" s="104" t="s">
        <v>2113</v>
      </c>
      <c r="AR103" s="104" t="s">
        <v>2122</v>
      </c>
      <c r="AS103" s="104">
        <v>1</v>
      </c>
      <c r="AT103" s="104" t="s">
        <v>2127</v>
      </c>
    </row>
    <row r="104" spans="1:46">
      <c r="E104" s="102">
        <v>2</v>
      </c>
      <c r="F104" s="93"/>
      <c r="H104" s="104" t="s">
        <v>1434</v>
      </c>
      <c r="J104" s="104" t="s">
        <v>1874</v>
      </c>
      <c r="K104" s="104" t="s">
        <v>1437</v>
      </c>
      <c r="L104" s="104" t="s">
        <v>1934</v>
      </c>
      <c r="S104" s="104">
        <v>15</v>
      </c>
      <c r="T104" s="104">
        <v>0.5</v>
      </c>
      <c r="X104" s="108">
        <v>128</v>
      </c>
      <c r="AB104" s="108">
        <v>3.5</v>
      </c>
      <c r="AR104" s="104" t="s">
        <v>2122</v>
      </c>
    </row>
    <row r="105" spans="1:46">
      <c r="E105" s="102">
        <v>3</v>
      </c>
      <c r="F105" s="93"/>
      <c r="H105" s="104" t="s">
        <v>1435</v>
      </c>
      <c r="J105" s="104" t="s">
        <v>1874</v>
      </c>
      <c r="K105" s="104" t="s">
        <v>1438</v>
      </c>
      <c r="L105" s="104" t="s">
        <v>1934</v>
      </c>
      <c r="S105" s="104">
        <v>20</v>
      </c>
      <c r="T105" s="104">
        <v>0.75</v>
      </c>
      <c r="X105" s="108">
        <v>128</v>
      </c>
      <c r="AB105" s="108">
        <v>3.5</v>
      </c>
      <c r="AR105" s="104" t="s">
        <v>2122</v>
      </c>
    </row>
    <row r="106" spans="1:46">
      <c r="C106" s="104" t="s">
        <v>189</v>
      </c>
      <c r="D106" s="105" t="s">
        <v>747</v>
      </c>
      <c r="E106" s="102">
        <v>1</v>
      </c>
      <c r="F106" s="104" t="s">
        <v>1439</v>
      </c>
      <c r="G106" s="104" t="s">
        <v>1807</v>
      </c>
      <c r="H106" s="104" t="s">
        <v>190</v>
      </c>
      <c r="J106" s="104" t="s">
        <v>1863</v>
      </c>
      <c r="K106" s="104" t="s">
        <v>1440</v>
      </c>
      <c r="L106" s="104" t="s">
        <v>1935</v>
      </c>
      <c r="M106" s="169" t="s">
        <v>2309</v>
      </c>
      <c r="N106" s="169" t="s">
        <v>2310</v>
      </c>
      <c r="O106" s="169" t="s">
        <v>603</v>
      </c>
      <c r="P106" s="169" t="s">
        <v>604</v>
      </c>
      <c r="Q106" s="169" t="s">
        <v>747</v>
      </c>
      <c r="R106" s="169" t="s">
        <v>2311</v>
      </c>
      <c r="S106" s="104">
        <v>2</v>
      </c>
      <c r="T106" s="104">
        <v>0</v>
      </c>
      <c r="X106" s="108">
        <v>128</v>
      </c>
      <c r="Z106" s="108">
        <v>15</v>
      </c>
      <c r="AA106" s="109">
        <v>15</v>
      </c>
      <c r="AB106" s="108">
        <v>9</v>
      </c>
      <c r="AC106" s="134" t="s">
        <v>1992</v>
      </c>
      <c r="AD106" s="134" t="s">
        <v>2042</v>
      </c>
      <c r="AE106" s="134">
        <v>0</v>
      </c>
      <c r="AF106" s="134">
        <v>0</v>
      </c>
      <c r="AG106" s="134">
        <v>1.1299999999999999</v>
      </c>
      <c r="AH106" s="134">
        <v>1</v>
      </c>
      <c r="AI106" s="134">
        <v>5</v>
      </c>
      <c r="AJ106" s="104" t="s">
        <v>1298</v>
      </c>
      <c r="AK106" s="104" t="s">
        <v>2034</v>
      </c>
      <c r="AL106" s="104">
        <v>3</v>
      </c>
      <c r="AM106" s="104">
        <v>2</v>
      </c>
      <c r="AN106" s="104">
        <v>3</v>
      </c>
      <c r="AO106" s="104">
        <v>0</v>
      </c>
      <c r="AP106" s="104" t="s">
        <v>2085</v>
      </c>
      <c r="AQ106" s="104" t="s">
        <v>2113</v>
      </c>
      <c r="AR106" s="104" t="s">
        <v>2122</v>
      </c>
      <c r="AS106" s="104">
        <v>1</v>
      </c>
    </row>
    <row r="107" spans="1:46">
      <c r="E107" s="102">
        <v>2</v>
      </c>
      <c r="F107" s="93"/>
      <c r="H107" s="104" t="s">
        <v>191</v>
      </c>
      <c r="J107" s="104" t="s">
        <v>1875</v>
      </c>
      <c r="K107" s="104" t="s">
        <v>1442</v>
      </c>
      <c r="L107" s="104" t="s">
        <v>1936</v>
      </c>
      <c r="M107" s="169" t="s">
        <v>2312</v>
      </c>
      <c r="N107" s="169" t="s">
        <v>2313</v>
      </c>
      <c r="O107" s="169" t="s">
        <v>604</v>
      </c>
      <c r="P107" s="169" t="s">
        <v>604</v>
      </c>
      <c r="Q107" s="169" t="s">
        <v>2314</v>
      </c>
      <c r="R107" s="169" t="s">
        <v>2315</v>
      </c>
      <c r="S107" s="104">
        <v>3</v>
      </c>
      <c r="T107" s="104">
        <v>0.05</v>
      </c>
      <c r="X107" s="108">
        <v>128</v>
      </c>
      <c r="Z107" s="108">
        <v>25</v>
      </c>
      <c r="AA107" s="109">
        <v>15</v>
      </c>
      <c r="AB107" s="108">
        <v>8</v>
      </c>
      <c r="AR107" s="104" t="s">
        <v>2122</v>
      </c>
    </row>
    <row r="108" spans="1:46">
      <c r="E108" s="102">
        <v>3</v>
      </c>
      <c r="F108" s="93"/>
      <c r="H108" s="104" t="s">
        <v>192</v>
      </c>
      <c r="J108" s="104" t="s">
        <v>1875</v>
      </c>
      <c r="K108" s="104" t="s">
        <v>1441</v>
      </c>
      <c r="L108" s="104" t="s">
        <v>1936</v>
      </c>
      <c r="S108" s="104">
        <v>4</v>
      </c>
      <c r="T108" s="104">
        <v>0.1</v>
      </c>
      <c r="X108" s="108">
        <v>128</v>
      </c>
      <c r="Z108" s="108">
        <v>35</v>
      </c>
      <c r="AA108" s="109">
        <v>15</v>
      </c>
      <c r="AB108" s="108">
        <v>7</v>
      </c>
      <c r="AR108" s="104" t="s">
        <v>2122</v>
      </c>
    </row>
    <row r="109" spans="1:46">
      <c r="C109" s="104" t="s">
        <v>193</v>
      </c>
      <c r="D109" s="105" t="s">
        <v>835</v>
      </c>
      <c r="E109" s="102">
        <v>1</v>
      </c>
      <c r="F109" s="104" t="s">
        <v>1443</v>
      </c>
      <c r="G109" s="104" t="s">
        <v>1808</v>
      </c>
      <c r="H109" s="104" t="s">
        <v>1444</v>
      </c>
      <c r="J109" s="104" t="s">
        <v>1876</v>
      </c>
      <c r="K109" s="104" t="s">
        <v>1447</v>
      </c>
      <c r="L109" s="104" t="s">
        <v>1937</v>
      </c>
      <c r="S109" s="104">
        <v>5</v>
      </c>
      <c r="X109" s="108">
        <v>128</v>
      </c>
      <c r="AB109" s="108">
        <v>1</v>
      </c>
      <c r="AC109" s="134" t="s">
        <v>2363</v>
      </c>
      <c r="AD109" s="134" t="s">
        <v>2042</v>
      </c>
      <c r="AE109" s="134">
        <v>0</v>
      </c>
      <c r="AF109" s="134">
        <v>0</v>
      </c>
      <c r="AG109" s="134">
        <v>1.1299999999999999</v>
      </c>
      <c r="AH109" s="134">
        <v>1</v>
      </c>
      <c r="AI109" s="134">
        <v>5</v>
      </c>
      <c r="AJ109" s="104" t="s">
        <v>2044</v>
      </c>
      <c r="AK109" s="104" t="s">
        <v>285</v>
      </c>
      <c r="AL109" s="104">
        <v>1</v>
      </c>
      <c r="AM109" s="104">
        <v>1</v>
      </c>
      <c r="AN109" s="104">
        <v>0</v>
      </c>
      <c r="AO109" s="104">
        <v>1</v>
      </c>
      <c r="AP109" s="104" t="s">
        <v>2086</v>
      </c>
      <c r="AQ109" s="104" t="s">
        <v>2113</v>
      </c>
      <c r="AR109" s="104" t="s">
        <v>2122</v>
      </c>
      <c r="AS109" s="104">
        <v>1</v>
      </c>
    </row>
    <row r="110" spans="1:46">
      <c r="E110" s="102">
        <v>2</v>
      </c>
      <c r="F110" s="93"/>
      <c r="H110" s="104" t="s">
        <v>1445</v>
      </c>
      <c r="J110" s="104" t="s">
        <v>1876</v>
      </c>
      <c r="K110" s="104" t="s">
        <v>1448</v>
      </c>
      <c r="L110" s="104" t="s">
        <v>1937</v>
      </c>
      <c r="S110" s="104">
        <v>4</v>
      </c>
      <c r="X110" s="108">
        <v>128</v>
      </c>
      <c r="AB110" s="108">
        <v>1</v>
      </c>
      <c r="AR110" s="104" t="s">
        <v>2122</v>
      </c>
    </row>
    <row r="111" spans="1:46">
      <c r="E111" s="102">
        <v>3</v>
      </c>
      <c r="F111" s="93"/>
      <c r="H111" s="104" t="s">
        <v>1446</v>
      </c>
      <c r="J111" s="104" t="s">
        <v>1876</v>
      </c>
      <c r="K111" s="104" t="s">
        <v>1449</v>
      </c>
      <c r="L111" s="104" t="s">
        <v>1937</v>
      </c>
      <c r="S111" s="104">
        <v>3</v>
      </c>
      <c r="X111" s="108">
        <v>128</v>
      </c>
      <c r="AB111" s="108">
        <v>1</v>
      </c>
      <c r="AR111" s="104" t="s">
        <v>2122</v>
      </c>
    </row>
    <row r="112" spans="1:46">
      <c r="A112" s="104" t="s">
        <v>195</v>
      </c>
      <c r="B112" s="104" t="s">
        <v>1765</v>
      </c>
      <c r="C112" s="104" t="s">
        <v>205</v>
      </c>
      <c r="D112" s="102" t="s">
        <v>745</v>
      </c>
      <c r="E112" s="102">
        <v>1</v>
      </c>
      <c r="F112" s="104" t="s">
        <v>1453</v>
      </c>
      <c r="G112" s="104" t="s">
        <v>1815</v>
      </c>
      <c r="H112" s="104" t="s">
        <v>1450</v>
      </c>
      <c r="J112" s="104" t="s">
        <v>1838</v>
      </c>
      <c r="K112" s="104" t="s">
        <v>1454</v>
      </c>
      <c r="L112" s="104" t="s">
        <v>1938</v>
      </c>
      <c r="M112" s="169" t="s">
        <v>2316</v>
      </c>
      <c r="N112" s="169" t="s">
        <v>2317</v>
      </c>
      <c r="O112" s="169" t="s">
        <v>603</v>
      </c>
      <c r="P112" s="169" t="s">
        <v>605</v>
      </c>
      <c r="Q112" s="169" t="s">
        <v>745</v>
      </c>
      <c r="R112" s="169" t="s">
        <v>2295</v>
      </c>
      <c r="S112" s="104">
        <v>175</v>
      </c>
      <c r="V112" s="108">
        <v>2</v>
      </c>
      <c r="X112" s="108">
        <v>600</v>
      </c>
      <c r="Z112" s="108">
        <v>15</v>
      </c>
      <c r="AA112" s="109">
        <v>5</v>
      </c>
      <c r="AB112" s="108">
        <v>1</v>
      </c>
      <c r="AC112" s="134" t="s">
        <v>1993</v>
      </c>
      <c r="AD112" s="134" t="s">
        <v>2042</v>
      </c>
      <c r="AE112" s="134">
        <v>0</v>
      </c>
      <c r="AF112" s="134">
        <v>0</v>
      </c>
      <c r="AG112" s="134">
        <v>0</v>
      </c>
      <c r="AH112" s="134">
        <v>1</v>
      </c>
      <c r="AI112" s="134">
        <v>1</v>
      </c>
      <c r="AJ112" s="104" t="s">
        <v>1040</v>
      </c>
      <c r="AK112" s="104" t="s">
        <v>265</v>
      </c>
      <c r="AL112" s="104">
        <v>0</v>
      </c>
      <c r="AM112" s="104">
        <v>2</v>
      </c>
      <c r="AN112" s="104">
        <v>0</v>
      </c>
      <c r="AO112" s="104">
        <v>0</v>
      </c>
      <c r="AP112" s="104" t="s">
        <v>2087</v>
      </c>
      <c r="AQ112" s="104" t="s">
        <v>2112</v>
      </c>
      <c r="AR112" s="104" t="s">
        <v>2122</v>
      </c>
      <c r="AS112" s="104">
        <v>1</v>
      </c>
    </row>
    <row r="113" spans="1:45">
      <c r="C113" s="102"/>
      <c r="D113" s="102"/>
      <c r="E113" s="102">
        <v>2</v>
      </c>
      <c r="F113" s="93"/>
      <c r="H113" s="104" t="s">
        <v>1451</v>
      </c>
      <c r="J113" s="104" t="s">
        <v>1838</v>
      </c>
      <c r="K113" s="104" t="s">
        <v>1455</v>
      </c>
      <c r="L113" s="104" t="s">
        <v>1938</v>
      </c>
      <c r="S113" s="104">
        <v>350</v>
      </c>
      <c r="V113" s="108">
        <v>2</v>
      </c>
      <c r="X113" s="108">
        <v>600</v>
      </c>
      <c r="Z113" s="108">
        <v>30</v>
      </c>
      <c r="AA113" s="109">
        <v>5</v>
      </c>
      <c r="AB113" s="108">
        <v>1</v>
      </c>
      <c r="AR113" s="104" t="s">
        <v>2122</v>
      </c>
    </row>
    <row r="114" spans="1:45">
      <c r="C114" s="102"/>
      <c r="D114" s="102"/>
      <c r="E114" s="102">
        <v>3</v>
      </c>
      <c r="F114" s="93"/>
      <c r="H114" s="104" t="s">
        <v>1452</v>
      </c>
      <c r="J114" s="104" t="s">
        <v>1838</v>
      </c>
      <c r="K114" s="104" t="s">
        <v>1456</v>
      </c>
      <c r="L114" s="104" t="s">
        <v>1938</v>
      </c>
      <c r="S114" s="104">
        <v>525</v>
      </c>
      <c r="V114" s="108">
        <v>2</v>
      </c>
      <c r="X114" s="108">
        <v>600</v>
      </c>
      <c r="Z114" s="108">
        <v>45</v>
      </c>
      <c r="AA114" s="109">
        <v>5</v>
      </c>
      <c r="AB114" s="108">
        <v>1</v>
      </c>
      <c r="AR114" s="104" t="s">
        <v>2122</v>
      </c>
    </row>
    <row r="115" spans="1:45">
      <c r="C115" s="104" t="s">
        <v>208</v>
      </c>
      <c r="D115" s="105" t="s">
        <v>833</v>
      </c>
      <c r="E115" s="102">
        <v>1</v>
      </c>
      <c r="F115" s="104" t="s">
        <v>1457</v>
      </c>
      <c r="G115" s="104" t="s">
        <v>1816</v>
      </c>
      <c r="H115" s="104" t="s">
        <v>1458</v>
      </c>
      <c r="J115" s="104" t="s">
        <v>1838</v>
      </c>
      <c r="K115" s="104" t="s">
        <v>1460</v>
      </c>
      <c r="L115" s="104" t="s">
        <v>1939</v>
      </c>
      <c r="S115" s="104">
        <v>150</v>
      </c>
      <c r="X115" s="108">
        <v>800</v>
      </c>
      <c r="Y115" s="109">
        <v>250</v>
      </c>
      <c r="Z115" s="108">
        <v>100</v>
      </c>
      <c r="AA115" s="109">
        <v>5</v>
      </c>
      <c r="AB115" s="108">
        <v>10</v>
      </c>
      <c r="AC115" s="134" t="s">
        <v>1994</v>
      </c>
      <c r="AD115" s="134" t="s">
        <v>2042</v>
      </c>
      <c r="AE115" s="134">
        <v>0</v>
      </c>
      <c r="AF115" s="134">
        <v>0</v>
      </c>
      <c r="AG115" s="134">
        <v>2.74</v>
      </c>
      <c r="AH115" s="134">
        <v>2</v>
      </c>
      <c r="AI115" s="134">
        <v>3</v>
      </c>
      <c r="AJ115" s="104" t="s">
        <v>1282</v>
      </c>
      <c r="AK115" s="104" t="s">
        <v>1057</v>
      </c>
      <c r="AL115" s="104">
        <v>1</v>
      </c>
      <c r="AM115" s="104">
        <v>2</v>
      </c>
      <c r="AN115" s="104">
        <v>1</v>
      </c>
      <c r="AO115" s="104">
        <v>0</v>
      </c>
      <c r="AP115" s="104" t="s">
        <v>2088</v>
      </c>
      <c r="AQ115" s="104" t="s">
        <v>2112</v>
      </c>
      <c r="AS115" s="104">
        <v>1</v>
      </c>
    </row>
    <row r="116" spans="1:45">
      <c r="E116" s="102">
        <v>2</v>
      </c>
      <c r="F116" s="93"/>
      <c r="H116" s="104" t="s">
        <v>1459</v>
      </c>
      <c r="J116" s="104" t="s">
        <v>1838</v>
      </c>
      <c r="K116" s="104" t="s">
        <v>1461</v>
      </c>
      <c r="L116" s="104" t="s">
        <v>1939</v>
      </c>
      <c r="S116" s="104">
        <v>200</v>
      </c>
      <c r="X116" s="108">
        <v>800</v>
      </c>
      <c r="Y116" s="109">
        <v>350</v>
      </c>
      <c r="Z116" s="108">
        <v>135</v>
      </c>
      <c r="AA116" s="109">
        <v>5</v>
      </c>
      <c r="AB116" s="108">
        <v>10</v>
      </c>
    </row>
    <row r="117" spans="1:45">
      <c r="E117" s="102">
        <v>3</v>
      </c>
      <c r="F117" s="93"/>
      <c r="H117" s="104" t="s">
        <v>1591</v>
      </c>
      <c r="J117" s="104" t="s">
        <v>1838</v>
      </c>
      <c r="K117" s="104" t="s">
        <v>1592</v>
      </c>
      <c r="L117" s="104" t="s">
        <v>1939</v>
      </c>
      <c r="S117" s="104">
        <v>250</v>
      </c>
      <c r="X117" s="108">
        <v>800</v>
      </c>
      <c r="Y117" s="109">
        <v>450</v>
      </c>
      <c r="Z117" s="108">
        <v>170</v>
      </c>
      <c r="AA117" s="109">
        <v>5</v>
      </c>
      <c r="AB117" s="108">
        <v>10</v>
      </c>
    </row>
    <row r="118" spans="1:45">
      <c r="C118" s="104" t="s">
        <v>215</v>
      </c>
      <c r="D118" s="105" t="s">
        <v>832</v>
      </c>
      <c r="E118" s="102">
        <v>1</v>
      </c>
      <c r="F118" s="104" t="s">
        <v>1462</v>
      </c>
      <c r="G118" s="104" t="s">
        <v>1828</v>
      </c>
      <c r="H118" s="104" t="s">
        <v>1463</v>
      </c>
      <c r="J118" s="104" t="s">
        <v>1877</v>
      </c>
      <c r="K118" s="104" t="s">
        <v>1466</v>
      </c>
      <c r="L118" s="104" t="s">
        <v>1940</v>
      </c>
      <c r="M118" s="169" t="s">
        <v>2318</v>
      </c>
      <c r="N118" s="169" t="s">
        <v>2319</v>
      </c>
      <c r="O118" s="169" t="s">
        <v>603</v>
      </c>
      <c r="P118" s="169" t="s">
        <v>605</v>
      </c>
      <c r="Q118" s="169" t="s">
        <v>2320</v>
      </c>
      <c r="R118" s="169" t="s">
        <v>2321</v>
      </c>
      <c r="S118" s="104">
        <v>4</v>
      </c>
      <c r="T118" s="104">
        <v>0.03</v>
      </c>
      <c r="Y118" s="109">
        <v>300</v>
      </c>
      <c r="Z118" s="108">
        <v>50</v>
      </c>
      <c r="AA118" s="109">
        <v>4</v>
      </c>
      <c r="AB118" s="108">
        <v>15</v>
      </c>
      <c r="AC118" s="134" t="s">
        <v>1995</v>
      </c>
      <c r="AD118" s="134" t="s">
        <v>2042</v>
      </c>
      <c r="AE118" s="134">
        <v>0</v>
      </c>
      <c r="AF118" s="134">
        <v>0</v>
      </c>
      <c r="AG118" s="134">
        <v>0</v>
      </c>
      <c r="AH118" s="134">
        <v>0</v>
      </c>
      <c r="AI118" s="134">
        <v>1</v>
      </c>
      <c r="AJ118" s="104" t="s">
        <v>1290</v>
      </c>
      <c r="AK118" s="104" t="s">
        <v>2035</v>
      </c>
      <c r="AL118" s="104">
        <v>2</v>
      </c>
      <c r="AM118" s="104">
        <v>2</v>
      </c>
      <c r="AN118" s="104">
        <v>2</v>
      </c>
      <c r="AO118" s="104">
        <v>0</v>
      </c>
      <c r="AP118" s="104" t="s">
        <v>2089</v>
      </c>
      <c r="AQ118" s="104" t="s">
        <v>2037</v>
      </c>
      <c r="AS118" s="104">
        <v>1</v>
      </c>
    </row>
    <row r="119" spans="1:45">
      <c r="E119" s="102">
        <v>2</v>
      </c>
      <c r="F119" s="93"/>
      <c r="G119" s="93"/>
      <c r="H119" s="104" t="s">
        <v>1464</v>
      </c>
      <c r="J119" s="104" t="s">
        <v>1877</v>
      </c>
      <c r="K119" s="104" t="s">
        <v>1467</v>
      </c>
      <c r="L119" s="104" t="s">
        <v>1940</v>
      </c>
      <c r="S119" s="104">
        <v>5</v>
      </c>
      <c r="T119" s="104">
        <v>0.06</v>
      </c>
      <c r="Y119" s="109">
        <v>400</v>
      </c>
      <c r="Z119" s="108">
        <v>50</v>
      </c>
      <c r="AA119" s="109">
        <v>5</v>
      </c>
      <c r="AB119" s="108">
        <v>15</v>
      </c>
    </row>
    <row r="120" spans="1:45">
      <c r="E120" s="102">
        <v>3</v>
      </c>
      <c r="F120" s="93"/>
      <c r="G120" s="93"/>
      <c r="H120" s="104" t="s">
        <v>1465</v>
      </c>
      <c r="J120" s="104" t="s">
        <v>1877</v>
      </c>
      <c r="K120" s="104" t="s">
        <v>1468</v>
      </c>
      <c r="L120" s="104" t="s">
        <v>1940</v>
      </c>
      <c r="S120" s="104">
        <v>6</v>
      </c>
      <c r="T120" s="104">
        <v>0.09</v>
      </c>
      <c r="Y120" s="109">
        <v>500</v>
      </c>
      <c r="Z120" s="108">
        <v>50</v>
      </c>
      <c r="AA120" s="109">
        <v>6</v>
      </c>
      <c r="AB120" s="108">
        <v>12</v>
      </c>
    </row>
    <row r="121" spans="1:45">
      <c r="C121" s="104" t="s">
        <v>226</v>
      </c>
      <c r="D121" s="105" t="s">
        <v>744</v>
      </c>
      <c r="E121" s="102">
        <v>1</v>
      </c>
      <c r="F121" s="104" t="s">
        <v>227</v>
      </c>
      <c r="G121" s="104" t="s">
        <v>1809</v>
      </c>
      <c r="H121" s="104" t="s">
        <v>228</v>
      </c>
      <c r="J121" s="104" t="s">
        <v>1809</v>
      </c>
      <c r="K121" s="104" t="s">
        <v>1469</v>
      </c>
      <c r="L121" s="104" t="s">
        <v>1809</v>
      </c>
      <c r="M121" s="169" t="s">
        <v>2640</v>
      </c>
      <c r="N121" s="169" t="s">
        <v>2641</v>
      </c>
      <c r="O121" s="169" t="s">
        <v>603</v>
      </c>
      <c r="P121" s="169" t="s">
        <v>605</v>
      </c>
      <c r="Q121" s="169" t="s">
        <v>744</v>
      </c>
      <c r="R121" s="169" t="s">
        <v>2295</v>
      </c>
      <c r="X121" s="108">
        <v>600</v>
      </c>
      <c r="Z121" s="108">
        <v>25</v>
      </c>
      <c r="AA121" s="109">
        <v>10</v>
      </c>
      <c r="AB121" s="108">
        <v>30</v>
      </c>
      <c r="AC121" s="134" t="s">
        <v>1996</v>
      </c>
      <c r="AD121" s="134" t="s">
        <v>2042</v>
      </c>
      <c r="AE121" s="134">
        <v>0</v>
      </c>
      <c r="AF121" s="134">
        <v>0</v>
      </c>
      <c r="AG121" s="134">
        <v>2.74</v>
      </c>
      <c r="AH121" s="134">
        <v>1</v>
      </c>
      <c r="AI121" s="134">
        <v>1</v>
      </c>
      <c r="AJ121" s="104" t="s">
        <v>1298</v>
      </c>
      <c r="AK121" s="104" t="s">
        <v>2036</v>
      </c>
      <c r="AL121" s="104">
        <v>3</v>
      </c>
      <c r="AM121" s="104">
        <v>2</v>
      </c>
      <c r="AN121" s="104">
        <v>3</v>
      </c>
      <c r="AO121" s="104">
        <v>0</v>
      </c>
      <c r="AP121" s="104" t="s">
        <v>2090</v>
      </c>
      <c r="AQ121" s="104" t="s">
        <v>2112</v>
      </c>
      <c r="AR121" s="104" t="s">
        <v>2122</v>
      </c>
      <c r="AS121" s="104">
        <v>1</v>
      </c>
    </row>
    <row r="122" spans="1:45">
      <c r="E122" s="102">
        <v>2</v>
      </c>
      <c r="F122" s="93"/>
      <c r="H122" s="104" t="s">
        <v>231</v>
      </c>
      <c r="J122" s="104" t="s">
        <v>1809</v>
      </c>
      <c r="K122" s="104" t="s">
        <v>1470</v>
      </c>
      <c r="L122" s="104" t="s">
        <v>1809</v>
      </c>
      <c r="X122" s="108">
        <v>600</v>
      </c>
      <c r="Z122" s="108">
        <v>25</v>
      </c>
      <c r="AA122" s="109">
        <v>10</v>
      </c>
      <c r="AB122" s="108">
        <v>22</v>
      </c>
      <c r="AR122" s="104" t="s">
        <v>2122</v>
      </c>
    </row>
    <row r="123" spans="1:45">
      <c r="E123" s="102">
        <v>3</v>
      </c>
      <c r="F123" s="93"/>
      <c r="H123" s="104" t="s">
        <v>235</v>
      </c>
      <c r="J123" s="104" t="s">
        <v>1809</v>
      </c>
      <c r="K123" s="104" t="s">
        <v>1471</v>
      </c>
      <c r="L123" s="104" t="s">
        <v>1809</v>
      </c>
      <c r="X123" s="108">
        <v>600</v>
      </c>
      <c r="Z123" s="108">
        <v>25</v>
      </c>
      <c r="AA123" s="109">
        <v>10</v>
      </c>
      <c r="AB123" s="108">
        <v>14</v>
      </c>
      <c r="AR123" s="104" t="s">
        <v>2122</v>
      </c>
    </row>
    <row r="124" spans="1:45">
      <c r="C124" s="104" t="s">
        <v>239</v>
      </c>
      <c r="D124" s="105" t="s">
        <v>828</v>
      </c>
      <c r="E124" s="102">
        <v>1</v>
      </c>
      <c r="F124" s="104" t="s">
        <v>242</v>
      </c>
      <c r="G124" s="104" t="s">
        <v>1748</v>
      </c>
      <c r="H124" s="104" t="s">
        <v>243</v>
      </c>
      <c r="J124" s="104" t="s">
        <v>1749</v>
      </c>
      <c r="K124" s="104" t="s">
        <v>1472</v>
      </c>
      <c r="L124" s="104" t="s">
        <v>1748</v>
      </c>
      <c r="X124" s="108">
        <v>600</v>
      </c>
      <c r="Z124" s="108">
        <v>25</v>
      </c>
      <c r="AB124" s="108">
        <v>6</v>
      </c>
      <c r="AC124" s="134" t="s">
        <v>1997</v>
      </c>
      <c r="AD124" s="134" t="s">
        <v>2042</v>
      </c>
      <c r="AE124" s="134">
        <v>0</v>
      </c>
      <c r="AF124" s="134">
        <v>0</v>
      </c>
      <c r="AG124" s="134">
        <v>2.74</v>
      </c>
      <c r="AH124" s="134">
        <v>1</v>
      </c>
      <c r="AI124" s="134">
        <v>1</v>
      </c>
      <c r="AJ124" s="104" t="s">
        <v>2044</v>
      </c>
      <c r="AK124" s="104" t="s">
        <v>2020</v>
      </c>
      <c r="AL124" s="104">
        <v>1</v>
      </c>
      <c r="AM124" s="104">
        <v>1</v>
      </c>
      <c r="AN124" s="104">
        <v>0</v>
      </c>
      <c r="AO124" s="104">
        <v>1</v>
      </c>
      <c r="AP124" s="104" t="s">
        <v>2091</v>
      </c>
      <c r="AQ124" s="104" t="s">
        <v>2115</v>
      </c>
      <c r="AR124" s="104" t="s">
        <v>2122</v>
      </c>
      <c r="AS124" s="104">
        <v>1</v>
      </c>
    </row>
    <row r="125" spans="1:45">
      <c r="E125" s="102">
        <v>2</v>
      </c>
      <c r="F125" s="93"/>
      <c r="H125" s="104" t="s">
        <v>244</v>
      </c>
      <c r="J125" s="104" t="s">
        <v>1750</v>
      </c>
      <c r="K125" s="104" t="s">
        <v>1473</v>
      </c>
      <c r="L125" s="104" t="s">
        <v>1752</v>
      </c>
      <c r="X125" s="108">
        <v>600</v>
      </c>
      <c r="Z125" s="108">
        <v>25</v>
      </c>
      <c r="AB125" s="108">
        <v>3</v>
      </c>
    </row>
    <row r="126" spans="1:45">
      <c r="E126" s="102">
        <v>3</v>
      </c>
      <c r="F126" s="93"/>
      <c r="H126" s="104" t="s">
        <v>246</v>
      </c>
      <c r="J126" s="104" t="s">
        <v>1751</v>
      </c>
      <c r="K126" s="104" t="s">
        <v>1474</v>
      </c>
      <c r="L126" s="104" t="s">
        <v>1753</v>
      </c>
      <c r="X126" s="108">
        <v>600</v>
      </c>
      <c r="Z126" s="108">
        <v>25</v>
      </c>
      <c r="AB126" s="108">
        <v>1</v>
      </c>
    </row>
    <row r="127" spans="1:45">
      <c r="C127" s="104" t="s">
        <v>247</v>
      </c>
      <c r="D127" s="105" t="s">
        <v>1756</v>
      </c>
      <c r="E127" s="104">
        <v>1</v>
      </c>
      <c r="F127" s="104" t="s">
        <v>248</v>
      </c>
      <c r="G127" s="104" t="s">
        <v>1810</v>
      </c>
      <c r="L127" s="104" t="s">
        <v>1755</v>
      </c>
      <c r="X127" s="108">
        <v>600</v>
      </c>
      <c r="Z127" s="108">
        <v>15</v>
      </c>
      <c r="AB127" s="108">
        <v>2</v>
      </c>
      <c r="AC127" s="134" t="s">
        <v>1998</v>
      </c>
      <c r="AD127" s="134" t="s">
        <v>2042</v>
      </c>
      <c r="AE127" s="134">
        <v>0</v>
      </c>
      <c r="AF127" s="134">
        <v>0</v>
      </c>
      <c r="AG127" s="134">
        <v>0</v>
      </c>
      <c r="AH127" s="134">
        <v>1</v>
      </c>
      <c r="AI127" s="134">
        <v>1</v>
      </c>
      <c r="AJ127" s="104" t="s">
        <v>2045</v>
      </c>
      <c r="AK127" s="104" t="s">
        <v>2037</v>
      </c>
      <c r="AL127" s="104">
        <v>2</v>
      </c>
      <c r="AM127" s="104">
        <v>1</v>
      </c>
      <c r="AN127" s="104">
        <v>0</v>
      </c>
      <c r="AO127" s="104">
        <v>0</v>
      </c>
      <c r="AP127" s="104" t="s">
        <v>2092</v>
      </c>
      <c r="AQ127" s="104" t="s">
        <v>2037</v>
      </c>
      <c r="AR127" s="104" t="s">
        <v>2124</v>
      </c>
      <c r="AS127" s="104">
        <v>0</v>
      </c>
    </row>
    <row r="128" spans="1:45">
      <c r="A128" s="104" t="s">
        <v>249</v>
      </c>
      <c r="B128" s="104" t="s">
        <v>1766</v>
      </c>
      <c r="C128" s="104" t="s">
        <v>352</v>
      </c>
      <c r="D128" s="102" t="s">
        <v>827</v>
      </c>
      <c r="E128" s="102">
        <v>1</v>
      </c>
      <c r="F128" s="104" t="s">
        <v>353</v>
      </c>
      <c r="G128" s="104" t="s">
        <v>1817</v>
      </c>
      <c r="H128" s="104" t="s">
        <v>354</v>
      </c>
      <c r="J128" s="104" t="s">
        <v>1878</v>
      </c>
      <c r="K128" s="104" t="s">
        <v>1477</v>
      </c>
      <c r="L128" s="104" t="s">
        <v>1941</v>
      </c>
      <c r="M128" s="169" t="s">
        <v>2636</v>
      </c>
      <c r="N128" s="169" t="s">
        <v>2637</v>
      </c>
      <c r="O128" s="169" t="s">
        <v>604</v>
      </c>
      <c r="P128" s="169" t="s">
        <v>604</v>
      </c>
      <c r="Q128" s="169" t="s">
        <v>2638</v>
      </c>
      <c r="R128" s="169" t="s">
        <v>2639</v>
      </c>
      <c r="S128" s="104">
        <v>1.1000000000000001</v>
      </c>
      <c r="T128" s="104">
        <v>0.2</v>
      </c>
      <c r="V128" s="108">
        <v>2</v>
      </c>
      <c r="X128" s="108">
        <v>600</v>
      </c>
      <c r="Z128" s="108">
        <v>10</v>
      </c>
      <c r="AB128" s="108">
        <v>1</v>
      </c>
      <c r="AC128" s="134" t="s">
        <v>1999</v>
      </c>
      <c r="AD128" s="134" t="s">
        <v>2042</v>
      </c>
      <c r="AE128" s="134">
        <v>0</v>
      </c>
      <c r="AF128" s="134">
        <v>0</v>
      </c>
      <c r="AG128" s="134">
        <v>0</v>
      </c>
      <c r="AH128" s="134">
        <v>1</v>
      </c>
      <c r="AI128" s="134">
        <v>1</v>
      </c>
      <c r="AJ128" s="104" t="s">
        <v>1040</v>
      </c>
      <c r="AK128" s="104" t="s">
        <v>2038</v>
      </c>
      <c r="AL128" s="104">
        <v>0</v>
      </c>
      <c r="AM128" s="104">
        <v>2</v>
      </c>
      <c r="AN128" s="104">
        <v>0</v>
      </c>
      <c r="AO128" s="104">
        <v>0</v>
      </c>
      <c r="AP128" s="104" t="s">
        <v>2093</v>
      </c>
      <c r="AQ128" s="104" t="s">
        <v>2117</v>
      </c>
      <c r="AR128" s="104" t="s">
        <v>2122</v>
      </c>
      <c r="AS128" s="104">
        <v>1</v>
      </c>
    </row>
    <row r="129" spans="1:45">
      <c r="C129" s="102"/>
      <c r="D129" s="102"/>
      <c r="E129" s="102">
        <v>2</v>
      </c>
      <c r="F129" s="93"/>
      <c r="H129" s="104" t="s">
        <v>355</v>
      </c>
      <c r="J129" s="104" t="s">
        <v>1878</v>
      </c>
      <c r="K129" s="104" t="s">
        <v>1478</v>
      </c>
      <c r="L129" s="104" t="s">
        <v>1941</v>
      </c>
      <c r="S129" s="104">
        <v>1.2</v>
      </c>
      <c r="T129" s="104">
        <v>0.4</v>
      </c>
      <c r="V129" s="108">
        <v>2</v>
      </c>
      <c r="X129" s="108">
        <v>600</v>
      </c>
      <c r="Z129" s="108">
        <v>13</v>
      </c>
      <c r="AB129" s="108">
        <v>1</v>
      </c>
      <c r="AR129" s="104" t="s">
        <v>2122</v>
      </c>
    </row>
    <row r="130" spans="1:45">
      <c r="C130" s="102"/>
      <c r="D130" s="102"/>
      <c r="E130" s="102">
        <v>3</v>
      </c>
      <c r="F130" s="93"/>
      <c r="H130" s="104" t="s">
        <v>356</v>
      </c>
      <c r="J130" s="104" t="s">
        <v>1878</v>
      </c>
      <c r="K130" s="104" t="s">
        <v>1479</v>
      </c>
      <c r="L130" s="104" t="s">
        <v>1941</v>
      </c>
      <c r="S130" s="104">
        <v>1.3</v>
      </c>
      <c r="T130" s="104">
        <v>0.6</v>
      </c>
      <c r="V130" s="108">
        <v>2</v>
      </c>
      <c r="X130" s="108">
        <v>600</v>
      </c>
      <c r="Z130" s="108">
        <v>16</v>
      </c>
      <c r="AB130" s="108">
        <v>1</v>
      </c>
      <c r="AR130" s="104" t="s">
        <v>2122</v>
      </c>
    </row>
    <row r="131" spans="1:45">
      <c r="C131" s="104" t="s">
        <v>135</v>
      </c>
      <c r="D131" s="105" t="s">
        <v>823</v>
      </c>
      <c r="E131" s="102">
        <v>1</v>
      </c>
      <c r="F131" s="104" t="s">
        <v>1480</v>
      </c>
      <c r="G131" s="104" t="s">
        <v>1818</v>
      </c>
      <c r="H131" s="104" t="s">
        <v>11</v>
      </c>
      <c r="J131" s="104" t="s">
        <v>1838</v>
      </c>
      <c r="K131" s="104" t="s">
        <v>1483</v>
      </c>
      <c r="L131" s="104" t="s">
        <v>1942</v>
      </c>
      <c r="S131" s="104">
        <v>150</v>
      </c>
      <c r="X131" s="108">
        <v>600</v>
      </c>
      <c r="Z131" s="108">
        <v>85</v>
      </c>
      <c r="AB131" s="108">
        <v>9</v>
      </c>
      <c r="AC131" s="134" t="s">
        <v>2000</v>
      </c>
      <c r="AD131" s="134" t="s">
        <v>2042</v>
      </c>
      <c r="AE131" s="134">
        <v>0</v>
      </c>
      <c r="AF131" s="134">
        <v>0</v>
      </c>
      <c r="AG131" s="134">
        <v>1.34</v>
      </c>
      <c r="AH131" s="134">
        <v>1</v>
      </c>
      <c r="AI131" s="134">
        <v>1</v>
      </c>
      <c r="AJ131" s="104" t="s">
        <v>1282</v>
      </c>
      <c r="AK131" s="104" t="s">
        <v>2030</v>
      </c>
      <c r="AL131" s="104">
        <v>1</v>
      </c>
      <c r="AM131" s="104">
        <v>2</v>
      </c>
      <c r="AN131" s="104">
        <v>1</v>
      </c>
      <c r="AO131" s="104">
        <v>0</v>
      </c>
      <c r="AP131" s="104" t="s">
        <v>2094</v>
      </c>
      <c r="AQ131" s="104" t="s">
        <v>2114</v>
      </c>
      <c r="AR131" s="104" t="s">
        <v>2122</v>
      </c>
      <c r="AS131" s="104">
        <v>1</v>
      </c>
    </row>
    <row r="132" spans="1:45">
      <c r="E132" s="102">
        <v>2</v>
      </c>
      <c r="F132" s="93"/>
      <c r="H132" s="104" t="s">
        <v>1481</v>
      </c>
      <c r="J132" s="104" t="s">
        <v>1838</v>
      </c>
      <c r="K132" s="104" t="s">
        <v>1484</v>
      </c>
      <c r="L132" s="104" t="s">
        <v>1942</v>
      </c>
      <c r="S132" s="104">
        <v>250</v>
      </c>
      <c r="X132" s="108">
        <v>600</v>
      </c>
      <c r="Z132" s="108">
        <v>95</v>
      </c>
      <c r="AB132" s="108">
        <v>9</v>
      </c>
      <c r="AR132" s="104" t="s">
        <v>2122</v>
      </c>
    </row>
    <row r="133" spans="1:45">
      <c r="E133" s="102">
        <v>3</v>
      </c>
      <c r="F133" s="93"/>
      <c r="H133" s="104" t="s">
        <v>1482</v>
      </c>
      <c r="J133" s="104" t="s">
        <v>1838</v>
      </c>
      <c r="K133" s="104" t="s">
        <v>1485</v>
      </c>
      <c r="L133" s="104" t="s">
        <v>1942</v>
      </c>
      <c r="S133" s="104">
        <v>350</v>
      </c>
      <c r="X133" s="108">
        <v>600</v>
      </c>
      <c r="Z133" s="108">
        <v>105</v>
      </c>
      <c r="AB133" s="108">
        <v>9</v>
      </c>
      <c r="AR133" s="104" t="s">
        <v>2122</v>
      </c>
    </row>
    <row r="134" spans="1:45">
      <c r="C134" s="104" t="s">
        <v>136</v>
      </c>
      <c r="D134" s="105" t="s">
        <v>822</v>
      </c>
      <c r="E134" s="102">
        <v>1</v>
      </c>
      <c r="F134" s="104" t="s">
        <v>1486</v>
      </c>
      <c r="G134" s="104" t="s">
        <v>1819</v>
      </c>
      <c r="H134" s="104" t="s">
        <v>1487</v>
      </c>
      <c r="J134" s="104" t="s">
        <v>1879</v>
      </c>
      <c r="K134" s="104" t="s">
        <v>1490</v>
      </c>
      <c r="L134" s="104" t="s">
        <v>1943</v>
      </c>
      <c r="M134" s="169" t="s">
        <v>2322</v>
      </c>
      <c r="N134" s="169" t="s">
        <v>2324</v>
      </c>
      <c r="O134" s="169" t="s">
        <v>604</v>
      </c>
      <c r="P134" s="169" t="s">
        <v>605</v>
      </c>
      <c r="Q134" s="169" t="s">
        <v>2326</v>
      </c>
      <c r="R134" s="169" t="s">
        <v>2327</v>
      </c>
      <c r="S134" s="104">
        <v>0.1</v>
      </c>
      <c r="X134" s="108">
        <v>800</v>
      </c>
      <c r="Z134" s="108">
        <v>15</v>
      </c>
      <c r="AA134" s="109">
        <v>6</v>
      </c>
      <c r="AB134" s="108">
        <v>4</v>
      </c>
      <c r="AC134" s="134" t="s">
        <v>2001</v>
      </c>
      <c r="AD134" s="134" t="s">
        <v>2042</v>
      </c>
      <c r="AE134" s="134">
        <v>0</v>
      </c>
      <c r="AF134" s="134">
        <v>0</v>
      </c>
      <c r="AG134" s="134">
        <v>1.27</v>
      </c>
      <c r="AH134" s="134">
        <v>1</v>
      </c>
      <c r="AI134" s="134">
        <v>1</v>
      </c>
      <c r="AJ134" s="104" t="s">
        <v>1290</v>
      </c>
      <c r="AK134" s="104" t="s">
        <v>1728</v>
      </c>
      <c r="AL134" s="104">
        <v>2</v>
      </c>
      <c r="AM134" s="104">
        <v>2</v>
      </c>
      <c r="AN134" s="104">
        <v>2</v>
      </c>
      <c r="AO134" s="104">
        <v>0</v>
      </c>
      <c r="AP134" s="104" t="s">
        <v>2095</v>
      </c>
      <c r="AQ134" s="104" t="s">
        <v>2118</v>
      </c>
      <c r="AS134" s="104">
        <v>1</v>
      </c>
    </row>
    <row r="135" spans="1:45">
      <c r="E135" s="102">
        <v>2</v>
      </c>
      <c r="F135" s="93"/>
      <c r="H135" s="104" t="s">
        <v>1488</v>
      </c>
      <c r="J135" s="104" t="s">
        <v>1879</v>
      </c>
      <c r="K135" s="104" t="s">
        <v>1491</v>
      </c>
      <c r="L135" s="104" t="s">
        <v>1943</v>
      </c>
      <c r="M135" s="169" t="s">
        <v>2323</v>
      </c>
      <c r="N135" s="169" t="s">
        <v>2325</v>
      </c>
      <c r="O135" s="169" t="s">
        <v>603</v>
      </c>
      <c r="P135" s="169" t="s">
        <v>605</v>
      </c>
      <c r="Q135" s="169" t="s">
        <v>2328</v>
      </c>
      <c r="R135" s="169" t="s">
        <v>2329</v>
      </c>
      <c r="S135" s="104">
        <v>0.2</v>
      </c>
      <c r="X135" s="108">
        <v>800</v>
      </c>
      <c r="Z135" s="108">
        <v>15</v>
      </c>
      <c r="AA135" s="109">
        <v>6</v>
      </c>
      <c r="AB135" s="108">
        <v>4</v>
      </c>
    </row>
    <row r="136" spans="1:45">
      <c r="E136" s="102">
        <v>3</v>
      </c>
      <c r="F136" s="93"/>
      <c r="H136" s="104" t="s">
        <v>1489</v>
      </c>
      <c r="J136" s="104" t="s">
        <v>1879</v>
      </c>
      <c r="K136" s="104" t="s">
        <v>1492</v>
      </c>
      <c r="L136" s="104" t="s">
        <v>1943</v>
      </c>
      <c r="S136" s="104">
        <v>0.3</v>
      </c>
      <c r="X136" s="108">
        <v>800</v>
      </c>
      <c r="Z136" s="108">
        <v>15</v>
      </c>
      <c r="AA136" s="109">
        <v>6</v>
      </c>
      <c r="AB136" s="108">
        <v>4</v>
      </c>
    </row>
    <row r="137" spans="1:45">
      <c r="C137" s="104" t="s">
        <v>357</v>
      </c>
      <c r="D137" s="105" t="s">
        <v>820</v>
      </c>
      <c r="E137" s="102">
        <v>1</v>
      </c>
      <c r="F137" s="104" t="s">
        <v>358</v>
      </c>
      <c r="G137" s="104" t="s">
        <v>1820</v>
      </c>
      <c r="H137" s="104" t="s">
        <v>359</v>
      </c>
      <c r="J137" s="104" t="s">
        <v>1880</v>
      </c>
      <c r="L137" s="104" t="s">
        <v>1944</v>
      </c>
      <c r="M137" s="169" t="s">
        <v>2330</v>
      </c>
      <c r="N137" s="169" t="s">
        <v>2331</v>
      </c>
      <c r="O137" s="169" t="s">
        <v>603</v>
      </c>
      <c r="P137" s="169" t="s">
        <v>604</v>
      </c>
      <c r="Q137" s="169" t="s">
        <v>2332</v>
      </c>
      <c r="R137" s="169" t="s">
        <v>2321</v>
      </c>
      <c r="S137" s="104">
        <v>7.0000000000000007E-2</v>
      </c>
      <c r="T137" s="104">
        <v>0.5</v>
      </c>
      <c r="U137" s="104">
        <v>6</v>
      </c>
      <c r="X137" s="108">
        <v>400</v>
      </c>
      <c r="AB137" s="108">
        <v>1</v>
      </c>
      <c r="AC137" s="134" t="s">
        <v>2002</v>
      </c>
      <c r="AD137" s="134" t="s">
        <v>2042</v>
      </c>
      <c r="AE137" s="134">
        <v>0</v>
      </c>
      <c r="AF137" s="134">
        <v>0</v>
      </c>
      <c r="AG137" s="134">
        <v>0</v>
      </c>
      <c r="AH137" s="134">
        <v>2</v>
      </c>
      <c r="AI137" s="134">
        <v>4</v>
      </c>
      <c r="AJ137" s="104" t="s">
        <v>1298</v>
      </c>
      <c r="AK137" s="104" t="s">
        <v>272</v>
      </c>
      <c r="AL137" s="104">
        <v>3</v>
      </c>
      <c r="AM137" s="104">
        <v>2</v>
      </c>
      <c r="AN137" s="104">
        <v>3</v>
      </c>
      <c r="AO137" s="104">
        <v>0</v>
      </c>
      <c r="AP137" s="104" t="s">
        <v>2096</v>
      </c>
      <c r="AQ137" s="104" t="s">
        <v>2113</v>
      </c>
      <c r="AS137" s="104">
        <v>1</v>
      </c>
    </row>
    <row r="138" spans="1:45">
      <c r="E138" s="102">
        <v>2</v>
      </c>
      <c r="F138" s="93"/>
      <c r="H138" s="104" t="s">
        <v>360</v>
      </c>
      <c r="J138" s="104" t="s">
        <v>1880</v>
      </c>
      <c r="L138" s="104" t="s">
        <v>1944</v>
      </c>
      <c r="M138" s="169" t="s">
        <v>2333</v>
      </c>
      <c r="N138" s="169" t="s">
        <v>2334</v>
      </c>
      <c r="O138" s="169" t="s">
        <v>603</v>
      </c>
      <c r="P138" s="169" t="s">
        <v>604</v>
      </c>
      <c r="Q138" s="169" t="s">
        <v>2335</v>
      </c>
      <c r="R138" s="169" t="s">
        <v>2295</v>
      </c>
      <c r="S138" s="104">
        <v>0.09</v>
      </c>
      <c r="T138" s="104">
        <v>0.65</v>
      </c>
      <c r="U138" s="104">
        <v>9</v>
      </c>
      <c r="X138" s="108">
        <v>400</v>
      </c>
      <c r="AB138" s="108">
        <v>1</v>
      </c>
    </row>
    <row r="139" spans="1:45">
      <c r="E139" s="102">
        <v>3</v>
      </c>
      <c r="F139" s="93"/>
      <c r="H139" s="104" t="s">
        <v>361</v>
      </c>
      <c r="J139" s="104" t="s">
        <v>1880</v>
      </c>
      <c r="L139" s="104" t="s">
        <v>1944</v>
      </c>
      <c r="S139" s="104">
        <v>0.11</v>
      </c>
      <c r="T139" s="104">
        <v>0.8</v>
      </c>
      <c r="U139" s="104">
        <v>12</v>
      </c>
      <c r="X139" s="108">
        <v>400</v>
      </c>
      <c r="AB139" s="108">
        <v>1</v>
      </c>
    </row>
    <row r="140" spans="1:45">
      <c r="C140" s="104" t="s">
        <v>137</v>
      </c>
      <c r="D140" s="105" t="s">
        <v>814</v>
      </c>
      <c r="E140" s="102">
        <v>1</v>
      </c>
      <c r="F140" s="104" t="s">
        <v>1493</v>
      </c>
      <c r="G140" s="104" t="s">
        <v>1821</v>
      </c>
      <c r="H140" s="104" t="s">
        <v>1494</v>
      </c>
      <c r="J140" s="104" t="s">
        <v>1881</v>
      </c>
      <c r="K140" s="104" t="s">
        <v>1493</v>
      </c>
      <c r="L140" s="104" t="s">
        <v>1821</v>
      </c>
      <c r="M140" s="169" t="s">
        <v>2336</v>
      </c>
      <c r="N140" s="169" t="s">
        <v>2337</v>
      </c>
      <c r="O140" s="169" t="s">
        <v>604</v>
      </c>
      <c r="P140" s="169" t="s">
        <v>604</v>
      </c>
      <c r="Q140" s="169" t="s">
        <v>814</v>
      </c>
      <c r="R140" s="169" t="s">
        <v>2338</v>
      </c>
      <c r="Z140" s="108">
        <v>25</v>
      </c>
      <c r="AA140" s="109">
        <v>12</v>
      </c>
      <c r="AB140" s="108">
        <v>40</v>
      </c>
      <c r="AC140" s="134" t="s">
        <v>2003</v>
      </c>
      <c r="AD140" s="134" t="s">
        <v>2043</v>
      </c>
      <c r="AJ140" s="104" t="s">
        <v>2044</v>
      </c>
      <c r="AK140" s="104" t="s">
        <v>2039</v>
      </c>
      <c r="AS140" s="104">
        <v>1</v>
      </c>
    </row>
    <row r="141" spans="1:45">
      <c r="E141" s="102">
        <v>2</v>
      </c>
      <c r="F141" s="93"/>
      <c r="H141" s="104" t="s">
        <v>1495</v>
      </c>
      <c r="J141" s="104" t="s">
        <v>1881</v>
      </c>
      <c r="K141" s="104" t="s">
        <v>1493</v>
      </c>
      <c r="L141" s="104" t="s">
        <v>1821</v>
      </c>
      <c r="Z141" s="108">
        <v>25</v>
      </c>
      <c r="AA141" s="109">
        <v>16</v>
      </c>
      <c r="AB141" s="108">
        <v>40</v>
      </c>
    </row>
    <row r="142" spans="1:45">
      <c r="E142" s="102">
        <v>3</v>
      </c>
      <c r="F142" s="93"/>
      <c r="H142" s="104" t="s">
        <v>1496</v>
      </c>
      <c r="J142" s="104" t="s">
        <v>1881</v>
      </c>
      <c r="K142" s="104" t="s">
        <v>1493</v>
      </c>
      <c r="L142" s="104" t="s">
        <v>1821</v>
      </c>
      <c r="Z142" s="108">
        <v>25</v>
      </c>
      <c r="AA142" s="109">
        <v>20</v>
      </c>
      <c r="AB142" s="108">
        <v>40</v>
      </c>
    </row>
    <row r="143" spans="1:45">
      <c r="A143" s="104" t="s">
        <v>1037</v>
      </c>
      <c r="B143" s="104" t="s">
        <v>1767</v>
      </c>
      <c r="C143" s="104" t="s">
        <v>458</v>
      </c>
      <c r="D143" s="102" t="s">
        <v>812</v>
      </c>
      <c r="E143" s="102">
        <v>1</v>
      </c>
      <c r="F143" s="104" t="s">
        <v>1497</v>
      </c>
      <c r="G143" s="104" t="s">
        <v>2511</v>
      </c>
      <c r="H143" s="104" t="s">
        <v>459</v>
      </c>
      <c r="J143" s="104" t="s">
        <v>2507</v>
      </c>
      <c r="K143" s="104" t="s">
        <v>1498</v>
      </c>
      <c r="L143" s="104" t="s">
        <v>2512</v>
      </c>
      <c r="M143" s="169" t="s">
        <v>2339</v>
      </c>
      <c r="N143" s="169" t="s">
        <v>2340</v>
      </c>
      <c r="O143" s="169" t="s">
        <v>604</v>
      </c>
      <c r="P143" s="169" t="s">
        <v>604</v>
      </c>
      <c r="Q143" s="169" t="s">
        <v>2341</v>
      </c>
      <c r="R143" s="169" t="s">
        <v>2342</v>
      </c>
      <c r="S143" s="104">
        <v>1.5</v>
      </c>
      <c r="X143" s="108">
        <v>128</v>
      </c>
      <c r="Z143" s="108">
        <v>400</v>
      </c>
      <c r="AA143" s="109">
        <v>8</v>
      </c>
      <c r="AB143" s="108">
        <v>1</v>
      </c>
      <c r="AC143" s="134" t="s">
        <v>2004</v>
      </c>
      <c r="AD143" s="134" t="s">
        <v>2042</v>
      </c>
      <c r="AE143" s="134">
        <v>0</v>
      </c>
      <c r="AF143" s="134">
        <v>0</v>
      </c>
      <c r="AG143" s="134">
        <v>0.9</v>
      </c>
      <c r="AH143" s="134">
        <v>1</v>
      </c>
      <c r="AI143" s="134">
        <v>5</v>
      </c>
      <c r="AJ143" s="104" t="s">
        <v>1040</v>
      </c>
      <c r="AK143" s="104" t="s">
        <v>285</v>
      </c>
      <c r="AL143" s="104">
        <v>0</v>
      </c>
      <c r="AM143" s="104">
        <v>2</v>
      </c>
      <c r="AN143" s="104">
        <v>0</v>
      </c>
      <c r="AO143" s="104">
        <v>0</v>
      </c>
      <c r="AP143" s="104" t="s">
        <v>2097</v>
      </c>
      <c r="AQ143" s="104" t="s">
        <v>2119</v>
      </c>
      <c r="AR143" s="104" t="s">
        <v>2122</v>
      </c>
      <c r="AS143" s="104">
        <v>1</v>
      </c>
    </row>
    <row r="144" spans="1:45">
      <c r="C144" s="102"/>
      <c r="D144" s="102"/>
      <c r="E144" s="102">
        <v>2</v>
      </c>
      <c r="F144" s="93"/>
      <c r="H144" s="104" t="s">
        <v>463</v>
      </c>
      <c r="J144" s="104" t="s">
        <v>2507</v>
      </c>
      <c r="K144" s="104" t="s">
        <v>1499</v>
      </c>
      <c r="L144" s="104" t="s">
        <v>2512</v>
      </c>
      <c r="S144" s="104">
        <v>1.75</v>
      </c>
      <c r="X144" s="108">
        <v>128</v>
      </c>
      <c r="Z144" s="108">
        <v>400</v>
      </c>
      <c r="AA144" s="109">
        <v>8</v>
      </c>
      <c r="AB144" s="108">
        <v>1</v>
      </c>
      <c r="AR144" s="104" t="s">
        <v>2122</v>
      </c>
    </row>
    <row r="145" spans="1:46">
      <c r="C145" s="102"/>
      <c r="D145" s="102"/>
      <c r="E145" s="102">
        <v>3</v>
      </c>
      <c r="F145" s="93"/>
      <c r="H145" s="104" t="s">
        <v>464</v>
      </c>
      <c r="J145" s="104" t="s">
        <v>2507</v>
      </c>
      <c r="K145" s="104" t="s">
        <v>1500</v>
      </c>
      <c r="L145" s="104" t="s">
        <v>2512</v>
      </c>
      <c r="S145" s="104">
        <v>2</v>
      </c>
      <c r="X145" s="108">
        <v>128</v>
      </c>
      <c r="Z145" s="108">
        <v>400</v>
      </c>
      <c r="AA145" s="109">
        <v>8</v>
      </c>
      <c r="AB145" s="108">
        <v>1</v>
      </c>
      <c r="AR145" s="104" t="s">
        <v>2122</v>
      </c>
    </row>
    <row r="146" spans="1:46">
      <c r="C146" s="104" t="s">
        <v>467</v>
      </c>
      <c r="D146" s="105" t="s">
        <v>811</v>
      </c>
      <c r="E146" s="102">
        <v>1</v>
      </c>
      <c r="F146" s="104" t="s">
        <v>1501</v>
      </c>
      <c r="G146" s="104" t="s">
        <v>2508</v>
      </c>
      <c r="H146" s="104" t="s">
        <v>1502</v>
      </c>
      <c r="J146" s="104" t="s">
        <v>2509</v>
      </c>
      <c r="K146" s="104" t="s">
        <v>1505</v>
      </c>
      <c r="L146" s="104" t="s">
        <v>2510</v>
      </c>
      <c r="M146" s="169" t="s">
        <v>2344</v>
      </c>
      <c r="N146" s="169" t="s">
        <v>2345</v>
      </c>
      <c r="O146" s="169" t="s">
        <v>603</v>
      </c>
      <c r="P146" s="169" t="s">
        <v>604</v>
      </c>
      <c r="Q146" s="170" t="s">
        <v>811</v>
      </c>
      <c r="R146" s="169" t="s">
        <v>2223</v>
      </c>
      <c r="S146" s="104">
        <v>100</v>
      </c>
      <c r="X146" s="108">
        <v>128</v>
      </c>
      <c r="Z146" s="108">
        <v>250</v>
      </c>
      <c r="AB146" s="108">
        <v>1</v>
      </c>
      <c r="AC146" s="134" t="s">
        <v>2005</v>
      </c>
      <c r="AD146" s="134" t="s">
        <v>2042</v>
      </c>
      <c r="AE146" s="134">
        <v>0</v>
      </c>
      <c r="AF146" s="134">
        <v>0</v>
      </c>
      <c r="AG146" s="134">
        <v>0.9</v>
      </c>
      <c r="AH146" s="134">
        <v>1</v>
      </c>
      <c r="AI146" s="134">
        <v>5</v>
      </c>
      <c r="AJ146" s="104" t="s">
        <v>1282</v>
      </c>
      <c r="AK146" s="104" t="s">
        <v>207</v>
      </c>
      <c r="AL146" s="104">
        <v>1</v>
      </c>
      <c r="AM146" s="104">
        <v>2</v>
      </c>
      <c r="AN146" s="104">
        <v>1</v>
      </c>
      <c r="AO146" s="104">
        <v>0</v>
      </c>
      <c r="AP146" s="104" t="s">
        <v>2098</v>
      </c>
      <c r="AQ146" s="104" t="s">
        <v>2119</v>
      </c>
      <c r="AR146" s="104" t="s">
        <v>2122</v>
      </c>
      <c r="AS146" s="104">
        <v>1</v>
      </c>
    </row>
    <row r="147" spans="1:46">
      <c r="E147" s="102">
        <v>2</v>
      </c>
      <c r="F147" s="93"/>
      <c r="H147" s="104" t="s">
        <v>1503</v>
      </c>
      <c r="J147" s="104" t="s">
        <v>2509</v>
      </c>
      <c r="K147" s="104" t="s">
        <v>1506</v>
      </c>
      <c r="L147" s="104" t="s">
        <v>2510</v>
      </c>
      <c r="S147" s="104">
        <v>200</v>
      </c>
      <c r="X147" s="108">
        <v>128</v>
      </c>
      <c r="Z147" s="108">
        <v>250</v>
      </c>
      <c r="AB147" s="108">
        <v>1</v>
      </c>
      <c r="AR147" s="104" t="s">
        <v>2122</v>
      </c>
    </row>
    <row r="148" spans="1:46">
      <c r="E148" s="102">
        <v>3</v>
      </c>
      <c r="F148" s="93"/>
      <c r="H148" s="104" t="s">
        <v>1504</v>
      </c>
      <c r="J148" s="104" t="s">
        <v>2509</v>
      </c>
      <c r="K148" s="104" t="s">
        <v>1507</v>
      </c>
      <c r="L148" s="104" t="s">
        <v>2510</v>
      </c>
      <c r="S148" s="104">
        <v>300</v>
      </c>
      <c r="X148" s="108">
        <v>128</v>
      </c>
      <c r="Z148" s="108">
        <v>250</v>
      </c>
      <c r="AB148" s="108">
        <v>1</v>
      </c>
      <c r="AR148" s="104" t="s">
        <v>2122</v>
      </c>
    </row>
    <row r="149" spans="1:46">
      <c r="C149" s="104" t="s">
        <v>473</v>
      </c>
      <c r="D149" s="105" t="s">
        <v>810</v>
      </c>
      <c r="E149" s="102">
        <v>1</v>
      </c>
      <c r="F149" s="104" t="s">
        <v>1508</v>
      </c>
      <c r="G149" s="104" t="s">
        <v>1822</v>
      </c>
      <c r="H149" s="104" t="s">
        <v>1509</v>
      </c>
      <c r="J149" s="104" t="s">
        <v>1882</v>
      </c>
      <c r="K149" s="104" t="s">
        <v>1512</v>
      </c>
      <c r="L149" s="104" t="s">
        <v>1945</v>
      </c>
      <c r="M149" s="169" t="s">
        <v>2343</v>
      </c>
      <c r="N149" s="169" t="s">
        <v>2346</v>
      </c>
      <c r="O149" s="169" t="s">
        <v>603</v>
      </c>
      <c r="P149" s="169" t="s">
        <v>604</v>
      </c>
      <c r="Q149" s="169" t="s">
        <v>2347</v>
      </c>
      <c r="R149" s="169" t="s">
        <v>2291</v>
      </c>
      <c r="S149" s="104">
        <v>1</v>
      </c>
      <c r="T149" s="104">
        <v>1</v>
      </c>
      <c r="X149" s="108">
        <v>128</v>
      </c>
      <c r="AB149" s="108">
        <v>16</v>
      </c>
      <c r="AC149" s="134" t="s">
        <v>2006</v>
      </c>
      <c r="AD149" s="134" t="s">
        <v>2042</v>
      </c>
      <c r="AE149" s="134">
        <v>0</v>
      </c>
      <c r="AF149" s="134">
        <v>0</v>
      </c>
      <c r="AG149" s="134">
        <v>0.9</v>
      </c>
      <c r="AH149" s="134">
        <v>1</v>
      </c>
      <c r="AI149" s="134">
        <v>5</v>
      </c>
      <c r="AJ149" s="104" t="s">
        <v>1290</v>
      </c>
      <c r="AK149" s="104" t="s">
        <v>2019</v>
      </c>
      <c r="AL149" s="104">
        <v>2</v>
      </c>
      <c r="AM149" s="104">
        <v>2</v>
      </c>
      <c r="AN149" s="104">
        <v>2</v>
      </c>
      <c r="AO149" s="104">
        <v>0</v>
      </c>
      <c r="AP149" s="104" t="s">
        <v>2099</v>
      </c>
      <c r="AQ149" s="104" t="s">
        <v>2114</v>
      </c>
      <c r="AR149" s="104" t="s">
        <v>2122</v>
      </c>
      <c r="AS149" s="104">
        <v>1</v>
      </c>
    </row>
    <row r="150" spans="1:46">
      <c r="E150" s="102">
        <v>2</v>
      </c>
      <c r="F150" s="93"/>
      <c r="H150" s="104" t="s">
        <v>1510</v>
      </c>
      <c r="J150" s="104" t="s">
        <v>1882</v>
      </c>
      <c r="K150" s="104" t="s">
        <v>1513</v>
      </c>
      <c r="L150" s="104" t="s">
        <v>1945</v>
      </c>
      <c r="S150" s="104">
        <v>2</v>
      </c>
      <c r="T150" s="104">
        <v>2</v>
      </c>
      <c r="X150" s="108">
        <v>128</v>
      </c>
      <c r="AB150" s="108">
        <v>13</v>
      </c>
      <c r="AR150" s="104" t="s">
        <v>2122</v>
      </c>
    </row>
    <row r="151" spans="1:46">
      <c r="E151" s="102">
        <v>3</v>
      </c>
      <c r="F151" s="93"/>
      <c r="H151" s="104" t="s">
        <v>1511</v>
      </c>
      <c r="J151" s="104" t="s">
        <v>1882</v>
      </c>
      <c r="K151" s="104" t="s">
        <v>1514</v>
      </c>
      <c r="L151" s="104" t="s">
        <v>1945</v>
      </c>
      <c r="S151" s="104">
        <v>3</v>
      </c>
      <c r="T151" s="104">
        <v>4</v>
      </c>
      <c r="X151" s="108">
        <v>128</v>
      </c>
      <c r="AB151" s="108">
        <v>10</v>
      </c>
      <c r="AR151" s="104" t="s">
        <v>2122</v>
      </c>
    </row>
    <row r="152" spans="1:46">
      <c r="C152" s="104" t="s">
        <v>446</v>
      </c>
      <c r="D152" s="105" t="s">
        <v>1773</v>
      </c>
      <c r="E152" s="102">
        <v>1</v>
      </c>
      <c r="F152" s="104" t="s">
        <v>478</v>
      </c>
      <c r="G152" s="104" t="s">
        <v>1823</v>
      </c>
      <c r="J152" s="104" t="s">
        <v>1881</v>
      </c>
      <c r="L152" s="104" t="s">
        <v>1823</v>
      </c>
      <c r="M152" s="169" t="s">
        <v>2348</v>
      </c>
      <c r="N152" s="169" t="s">
        <v>2349</v>
      </c>
      <c r="O152" s="169" t="s">
        <v>604</v>
      </c>
      <c r="P152" s="169" t="s">
        <v>604</v>
      </c>
      <c r="Q152" s="169" t="s">
        <v>738</v>
      </c>
      <c r="R152" s="169" t="s">
        <v>2350</v>
      </c>
      <c r="AB152" s="108">
        <v>30</v>
      </c>
      <c r="AC152" s="134" t="s">
        <v>2007</v>
      </c>
      <c r="AD152" s="134" t="s">
        <v>2042</v>
      </c>
      <c r="AE152" s="134">
        <v>0</v>
      </c>
      <c r="AF152" s="134">
        <v>0</v>
      </c>
      <c r="AG152" s="134">
        <v>0.77</v>
      </c>
      <c r="AH152" s="134">
        <v>0</v>
      </c>
      <c r="AI152" s="134">
        <v>5</v>
      </c>
      <c r="AJ152" s="104" t="s">
        <v>1298</v>
      </c>
      <c r="AK152" s="104" t="s">
        <v>2040</v>
      </c>
      <c r="AL152" s="104">
        <v>3</v>
      </c>
      <c r="AM152" s="104">
        <v>2</v>
      </c>
      <c r="AN152" s="104">
        <v>3</v>
      </c>
      <c r="AO152" s="104">
        <v>0</v>
      </c>
      <c r="AP152" s="104" t="s">
        <v>2082</v>
      </c>
      <c r="AQ152" s="104" t="s">
        <v>2115</v>
      </c>
      <c r="AS152" s="104">
        <v>1</v>
      </c>
    </row>
    <row r="153" spans="1:46">
      <c r="E153" s="102">
        <v>2</v>
      </c>
      <c r="F153" s="93"/>
      <c r="H153" s="104" t="s">
        <v>479</v>
      </c>
      <c r="J153" s="104" t="s">
        <v>1881</v>
      </c>
      <c r="L153" s="104" t="s">
        <v>1823</v>
      </c>
      <c r="AB153" s="108">
        <v>26</v>
      </c>
    </row>
    <row r="154" spans="1:46">
      <c r="E154" s="102">
        <v>3</v>
      </c>
      <c r="F154" s="93"/>
      <c r="H154" s="104" t="s">
        <v>479</v>
      </c>
      <c r="J154" s="104" t="s">
        <v>1881</v>
      </c>
      <c r="L154" s="104" t="s">
        <v>1823</v>
      </c>
      <c r="AB154" s="108">
        <v>22</v>
      </c>
    </row>
    <row r="155" spans="1:46">
      <c r="C155" s="104" t="s">
        <v>442</v>
      </c>
      <c r="D155" s="105" t="s">
        <v>742</v>
      </c>
      <c r="E155" s="102">
        <v>1</v>
      </c>
      <c r="F155" s="104" t="s">
        <v>481</v>
      </c>
      <c r="G155" s="104" t="s">
        <v>1825</v>
      </c>
      <c r="J155" s="104" t="s">
        <v>1883</v>
      </c>
      <c r="L155" s="104" t="s">
        <v>1825</v>
      </c>
      <c r="M155" s="169" t="s">
        <v>2351</v>
      </c>
      <c r="N155" s="169" t="s">
        <v>2352</v>
      </c>
      <c r="O155" s="169" t="s">
        <v>604</v>
      </c>
      <c r="P155" s="169" t="s">
        <v>604</v>
      </c>
      <c r="Q155" s="169" t="s">
        <v>740</v>
      </c>
      <c r="R155" s="169" t="s">
        <v>2353</v>
      </c>
      <c r="AB155" s="108">
        <v>45</v>
      </c>
      <c r="AC155" s="134" t="s">
        <v>2008</v>
      </c>
      <c r="AD155" s="134" t="s">
        <v>2042</v>
      </c>
      <c r="AE155" s="134">
        <v>0</v>
      </c>
      <c r="AF155" s="134">
        <v>0</v>
      </c>
      <c r="AG155" s="134">
        <v>0</v>
      </c>
      <c r="AH155" s="134">
        <v>0</v>
      </c>
      <c r="AI155" s="134">
        <v>5</v>
      </c>
      <c r="AJ155" s="104" t="s">
        <v>2044</v>
      </c>
      <c r="AK155" s="104" t="s">
        <v>2041</v>
      </c>
      <c r="AL155" s="104">
        <v>1</v>
      </c>
      <c r="AM155" s="104">
        <v>1</v>
      </c>
      <c r="AN155" s="104">
        <v>0</v>
      </c>
      <c r="AO155" s="104">
        <v>1</v>
      </c>
      <c r="AP155" s="104" t="s">
        <v>2100</v>
      </c>
      <c r="AQ155" s="104" t="s">
        <v>2119</v>
      </c>
      <c r="AS155" s="104">
        <v>1</v>
      </c>
      <c r="AT155" s="104" t="s">
        <v>2128</v>
      </c>
    </row>
    <row r="156" spans="1:46">
      <c r="E156" s="102">
        <v>2</v>
      </c>
      <c r="F156" s="93"/>
      <c r="H156" s="104" t="s">
        <v>482</v>
      </c>
      <c r="J156" s="104" t="s">
        <v>1883</v>
      </c>
      <c r="L156" s="104" t="s">
        <v>1825</v>
      </c>
      <c r="AB156" s="108">
        <v>35</v>
      </c>
    </row>
    <row r="157" spans="1:46">
      <c r="E157" s="102">
        <v>3</v>
      </c>
      <c r="F157" s="93"/>
      <c r="H157" s="104" t="s">
        <v>482</v>
      </c>
      <c r="J157" s="104" t="s">
        <v>1883</v>
      </c>
      <c r="L157" s="104" t="s">
        <v>1825</v>
      </c>
      <c r="AB157" s="108">
        <v>25</v>
      </c>
    </row>
    <row r="158" spans="1:46">
      <c r="A158" s="104" t="s">
        <v>1038</v>
      </c>
      <c r="B158" s="104" t="s">
        <v>1768</v>
      </c>
      <c r="C158" s="104" t="s">
        <v>494</v>
      </c>
      <c r="D158" s="102" t="s">
        <v>1652</v>
      </c>
      <c r="E158" s="102">
        <v>1</v>
      </c>
      <c r="F158" s="104" t="s">
        <v>495</v>
      </c>
      <c r="G158" s="104" t="s">
        <v>1824</v>
      </c>
      <c r="H158" s="104" t="s">
        <v>585</v>
      </c>
      <c r="J158" s="104" t="s">
        <v>1884</v>
      </c>
      <c r="L158" s="104" t="s">
        <v>1946</v>
      </c>
      <c r="M158" s="169" t="s">
        <v>2354</v>
      </c>
      <c r="N158" s="169" t="s">
        <v>2355</v>
      </c>
      <c r="O158" s="169" t="s">
        <v>603</v>
      </c>
      <c r="P158" s="169" t="s">
        <v>605</v>
      </c>
      <c r="Q158" s="169" t="s">
        <v>1652</v>
      </c>
      <c r="R158" s="169" t="s">
        <v>2356</v>
      </c>
      <c r="S158" s="104">
        <v>100</v>
      </c>
      <c r="T158" s="104">
        <v>0.03</v>
      </c>
      <c r="X158" s="108">
        <v>600</v>
      </c>
      <c r="Z158" s="108">
        <v>100</v>
      </c>
      <c r="AB158" s="108">
        <v>1</v>
      </c>
      <c r="AC158" s="134" t="s">
        <v>2009</v>
      </c>
      <c r="AD158" s="134" t="s">
        <v>2042</v>
      </c>
      <c r="AE158" s="134">
        <v>0</v>
      </c>
      <c r="AF158" s="134">
        <v>0</v>
      </c>
      <c r="AG158" s="134">
        <v>1</v>
      </c>
      <c r="AH158" s="134">
        <v>1</v>
      </c>
      <c r="AI158" s="134">
        <v>1</v>
      </c>
      <c r="AJ158" s="104" t="s">
        <v>1040</v>
      </c>
      <c r="AK158" s="104" t="s">
        <v>285</v>
      </c>
      <c r="AL158" s="104">
        <v>0</v>
      </c>
      <c r="AM158" s="104">
        <v>2</v>
      </c>
      <c r="AN158" s="104">
        <v>0</v>
      </c>
      <c r="AO158" s="104">
        <v>0</v>
      </c>
      <c r="AP158" s="104" t="s">
        <v>2101</v>
      </c>
      <c r="AQ158" s="104" t="s">
        <v>2120</v>
      </c>
      <c r="AR158" s="104" t="s">
        <v>2122</v>
      </c>
      <c r="AS158" s="104">
        <v>1</v>
      </c>
    </row>
    <row r="159" spans="1:46">
      <c r="C159" s="102"/>
      <c r="D159" s="102"/>
      <c r="E159" s="102">
        <v>2</v>
      </c>
      <c r="F159" s="93"/>
      <c r="H159" s="104" t="s">
        <v>595</v>
      </c>
      <c r="J159" s="104" t="s">
        <v>1884</v>
      </c>
      <c r="L159" s="104" t="s">
        <v>1946</v>
      </c>
      <c r="M159" s="169" t="s">
        <v>2357</v>
      </c>
      <c r="N159" s="169" t="s">
        <v>2358</v>
      </c>
      <c r="O159" s="169" t="s">
        <v>603</v>
      </c>
      <c r="P159" s="169" t="s">
        <v>605</v>
      </c>
      <c r="Q159" s="169" t="s">
        <v>2359</v>
      </c>
      <c r="R159" s="169" t="s">
        <v>2321</v>
      </c>
      <c r="S159" s="104">
        <v>200</v>
      </c>
      <c r="T159" s="104">
        <v>0.06</v>
      </c>
      <c r="X159" s="108">
        <v>600</v>
      </c>
      <c r="Z159" s="108">
        <v>115</v>
      </c>
      <c r="AB159" s="108">
        <v>1</v>
      </c>
      <c r="AR159" s="104" t="s">
        <v>2122</v>
      </c>
    </row>
    <row r="160" spans="1:46">
      <c r="C160" s="102"/>
      <c r="D160" s="102"/>
      <c r="E160" s="102">
        <v>3</v>
      </c>
      <c r="F160" s="93"/>
      <c r="H160" s="104" t="s">
        <v>586</v>
      </c>
      <c r="J160" s="104" t="s">
        <v>1884</v>
      </c>
      <c r="L160" s="104" t="s">
        <v>1946</v>
      </c>
      <c r="S160" s="104">
        <v>300</v>
      </c>
      <c r="T160" s="104">
        <v>0.09</v>
      </c>
      <c r="X160" s="108">
        <v>600</v>
      </c>
      <c r="Z160" s="108">
        <v>130</v>
      </c>
      <c r="AB160" s="108">
        <v>1</v>
      </c>
      <c r="AR160" s="104" t="s">
        <v>2122</v>
      </c>
    </row>
    <row r="161" spans="1:45">
      <c r="C161" s="104" t="s">
        <v>499</v>
      </c>
      <c r="D161" s="105" t="s">
        <v>799</v>
      </c>
      <c r="E161" s="102">
        <v>1</v>
      </c>
      <c r="F161" s="104" t="s">
        <v>596</v>
      </c>
      <c r="G161" s="104" t="s">
        <v>1829</v>
      </c>
      <c r="H161" s="104" t="s">
        <v>587</v>
      </c>
      <c r="J161" s="104" t="s">
        <v>1885</v>
      </c>
      <c r="L161" s="104" t="s">
        <v>1947</v>
      </c>
      <c r="M161" s="169" t="s">
        <v>2360</v>
      </c>
      <c r="N161" s="169" t="s">
        <v>2361</v>
      </c>
      <c r="O161" s="169" t="s">
        <v>604</v>
      </c>
      <c r="P161" s="169" t="s">
        <v>605</v>
      </c>
      <c r="Q161" s="169" t="s">
        <v>2362</v>
      </c>
      <c r="R161" s="169" t="s">
        <v>2231</v>
      </c>
      <c r="S161" s="104">
        <v>150</v>
      </c>
      <c r="T161" s="104">
        <v>0.5</v>
      </c>
      <c r="V161" s="108">
        <v>2.2999999999999998</v>
      </c>
      <c r="X161" s="108">
        <v>600</v>
      </c>
      <c r="Z161" s="108">
        <v>70</v>
      </c>
      <c r="AB161" s="108">
        <v>1</v>
      </c>
      <c r="AC161" s="134" t="s">
        <v>2010</v>
      </c>
      <c r="AD161" s="134" t="s">
        <v>2042</v>
      </c>
      <c r="AE161" s="134">
        <v>0</v>
      </c>
      <c r="AF161" s="134">
        <v>0</v>
      </c>
      <c r="AG161" s="134">
        <v>0</v>
      </c>
      <c r="AH161" s="134">
        <v>1</v>
      </c>
      <c r="AI161" s="134">
        <v>1</v>
      </c>
      <c r="AJ161" s="104" t="s">
        <v>1282</v>
      </c>
      <c r="AK161" s="104" t="s">
        <v>2020</v>
      </c>
      <c r="AL161" s="104">
        <v>1</v>
      </c>
      <c r="AM161" s="104">
        <v>2</v>
      </c>
      <c r="AN161" s="104">
        <v>1</v>
      </c>
      <c r="AO161" s="104">
        <v>0</v>
      </c>
      <c r="AP161" s="104" t="s">
        <v>2102</v>
      </c>
      <c r="AQ161" s="104" t="s">
        <v>2117</v>
      </c>
      <c r="AR161" s="104" t="s">
        <v>2122</v>
      </c>
      <c r="AS161" s="104">
        <v>1</v>
      </c>
    </row>
    <row r="162" spans="1:45">
      <c r="E162" s="102">
        <v>2</v>
      </c>
      <c r="F162" s="93"/>
      <c r="H162" s="104" t="s">
        <v>588</v>
      </c>
      <c r="J162" s="104" t="s">
        <v>1885</v>
      </c>
      <c r="L162" s="104" t="s">
        <v>1947</v>
      </c>
      <c r="S162" s="104">
        <v>300</v>
      </c>
      <c r="T162" s="104">
        <v>0.75</v>
      </c>
      <c r="V162" s="108">
        <v>2</v>
      </c>
      <c r="X162" s="108">
        <v>600</v>
      </c>
      <c r="Z162" s="108">
        <v>130</v>
      </c>
      <c r="AB162" s="108">
        <v>1</v>
      </c>
      <c r="AR162" s="104" t="s">
        <v>2122</v>
      </c>
    </row>
    <row r="163" spans="1:45">
      <c r="E163" s="102">
        <v>3</v>
      </c>
      <c r="F163" s="93"/>
      <c r="H163" s="104" t="s">
        <v>589</v>
      </c>
      <c r="J163" s="104" t="s">
        <v>1885</v>
      </c>
      <c r="L163" s="104" t="s">
        <v>1947</v>
      </c>
      <c r="S163" s="104">
        <v>450</v>
      </c>
      <c r="T163" s="104">
        <v>1</v>
      </c>
      <c r="V163" s="108">
        <v>1.7</v>
      </c>
      <c r="X163" s="108">
        <v>600</v>
      </c>
      <c r="Z163" s="108">
        <v>190</v>
      </c>
      <c r="AB163" s="108">
        <v>1</v>
      </c>
      <c r="AR163" s="104" t="s">
        <v>2122</v>
      </c>
    </row>
    <row r="164" spans="1:45">
      <c r="C164" s="104" t="s">
        <v>500</v>
      </c>
      <c r="D164" s="105" t="s">
        <v>796</v>
      </c>
      <c r="E164" s="102">
        <v>1</v>
      </c>
      <c r="F164" s="104" t="s">
        <v>597</v>
      </c>
      <c r="G164" s="104" t="s">
        <v>1830</v>
      </c>
      <c r="H164" s="104" t="s">
        <v>501</v>
      </c>
      <c r="J164" s="104" t="s">
        <v>1838</v>
      </c>
      <c r="L164" s="104" t="s">
        <v>1948</v>
      </c>
      <c r="S164" s="104">
        <v>75</v>
      </c>
      <c r="W164" s="109">
        <v>3</v>
      </c>
      <c r="X164" s="108">
        <v>600</v>
      </c>
      <c r="Z164" s="108">
        <v>50</v>
      </c>
      <c r="AB164" s="108">
        <v>1</v>
      </c>
      <c r="AC164" s="134" t="s">
        <v>2011</v>
      </c>
      <c r="AD164" s="134" t="s">
        <v>2042</v>
      </c>
      <c r="AE164" s="134">
        <v>0</v>
      </c>
      <c r="AF164" s="134">
        <v>0</v>
      </c>
      <c r="AG164" s="134">
        <v>0</v>
      </c>
      <c r="AH164" s="134">
        <v>1</v>
      </c>
      <c r="AI164" s="134">
        <v>1</v>
      </c>
      <c r="AJ164" s="104" t="s">
        <v>1290</v>
      </c>
      <c r="AK164" s="104" t="s">
        <v>265</v>
      </c>
      <c r="AL164" s="104">
        <v>2</v>
      </c>
      <c r="AM164" s="104">
        <v>2</v>
      </c>
      <c r="AN164" s="104">
        <v>2</v>
      </c>
      <c r="AO164" s="104">
        <v>0</v>
      </c>
      <c r="AP164" s="104" t="s">
        <v>2103</v>
      </c>
      <c r="AQ164" s="104" t="s">
        <v>2117</v>
      </c>
      <c r="AR164" s="104" t="s">
        <v>2122</v>
      </c>
      <c r="AS164" s="104">
        <v>1</v>
      </c>
    </row>
    <row r="165" spans="1:45">
      <c r="E165" s="102">
        <v>2</v>
      </c>
      <c r="F165" s="93"/>
      <c r="H165" s="104" t="s">
        <v>590</v>
      </c>
      <c r="J165" s="104" t="s">
        <v>1886</v>
      </c>
      <c r="L165" s="104" t="s">
        <v>1949</v>
      </c>
      <c r="S165" s="104">
        <v>95</v>
      </c>
      <c r="W165" s="109">
        <v>3</v>
      </c>
      <c r="X165" s="108">
        <v>600</v>
      </c>
      <c r="Z165" s="108">
        <v>50</v>
      </c>
      <c r="AB165" s="108">
        <v>1</v>
      </c>
      <c r="AR165" s="104" t="s">
        <v>2122</v>
      </c>
    </row>
    <row r="166" spans="1:45">
      <c r="E166" s="102">
        <v>3</v>
      </c>
      <c r="F166" s="93"/>
      <c r="H166" s="104" t="s">
        <v>591</v>
      </c>
      <c r="J166" s="104" t="s">
        <v>1886</v>
      </c>
      <c r="L166" s="104" t="s">
        <v>1949</v>
      </c>
      <c r="S166" s="104">
        <v>115</v>
      </c>
      <c r="W166" s="109">
        <v>3</v>
      </c>
      <c r="X166" s="108">
        <v>600</v>
      </c>
      <c r="Z166" s="108">
        <v>50</v>
      </c>
      <c r="AB166" s="108">
        <v>1</v>
      </c>
      <c r="AR166" s="104" t="s">
        <v>2122</v>
      </c>
    </row>
    <row r="167" spans="1:45">
      <c r="C167" s="104" t="s">
        <v>502</v>
      </c>
      <c r="D167" s="105" t="s">
        <v>1651</v>
      </c>
      <c r="E167" s="102">
        <v>1</v>
      </c>
      <c r="F167" s="104" t="s">
        <v>503</v>
      </c>
      <c r="G167" s="104" t="s">
        <v>1831</v>
      </c>
      <c r="H167" s="104" t="s">
        <v>504</v>
      </c>
      <c r="J167" s="104" t="s">
        <v>1887</v>
      </c>
      <c r="L167" s="104" t="s">
        <v>1950</v>
      </c>
      <c r="S167" s="104">
        <v>1</v>
      </c>
      <c r="X167" s="108">
        <v>600</v>
      </c>
      <c r="AB167" s="108">
        <v>7</v>
      </c>
      <c r="AC167" s="134" t="s">
        <v>2012</v>
      </c>
      <c r="AD167" s="134" t="s">
        <v>2042</v>
      </c>
      <c r="AE167" s="134">
        <v>0</v>
      </c>
      <c r="AF167" s="134">
        <v>0</v>
      </c>
      <c r="AG167" s="134">
        <v>1</v>
      </c>
      <c r="AH167" s="134">
        <v>1</v>
      </c>
      <c r="AI167" s="134">
        <v>1</v>
      </c>
      <c r="AJ167" s="104" t="s">
        <v>1298</v>
      </c>
      <c r="AK167" s="104" t="s">
        <v>2025</v>
      </c>
      <c r="AL167" s="104">
        <v>3</v>
      </c>
      <c r="AM167" s="104">
        <v>2</v>
      </c>
      <c r="AN167" s="104">
        <v>3</v>
      </c>
      <c r="AO167" s="104">
        <v>0</v>
      </c>
      <c r="AP167" s="104" t="s">
        <v>2104</v>
      </c>
      <c r="AQ167" s="104" t="s">
        <v>2120</v>
      </c>
      <c r="AR167" s="104" t="s">
        <v>2122</v>
      </c>
      <c r="AS167" s="104">
        <v>1</v>
      </c>
    </row>
    <row r="168" spans="1:45">
      <c r="E168" s="102">
        <v>2</v>
      </c>
      <c r="F168" s="93"/>
      <c r="H168" s="104" t="s">
        <v>505</v>
      </c>
      <c r="J168" s="104" t="s">
        <v>1887</v>
      </c>
      <c r="L168" s="104" t="s">
        <v>1950</v>
      </c>
      <c r="S168" s="104">
        <v>2</v>
      </c>
      <c r="X168" s="108">
        <v>600</v>
      </c>
      <c r="AB168" s="108">
        <v>7</v>
      </c>
      <c r="AR168" s="104" t="s">
        <v>2122</v>
      </c>
    </row>
    <row r="169" spans="1:45">
      <c r="E169" s="102">
        <v>3</v>
      </c>
      <c r="F169" s="93"/>
      <c r="H169" s="104" t="s">
        <v>506</v>
      </c>
      <c r="J169" s="104" t="s">
        <v>1887</v>
      </c>
      <c r="L169" s="104" t="s">
        <v>1950</v>
      </c>
      <c r="S169" s="104">
        <v>3</v>
      </c>
      <c r="X169" s="108">
        <v>600</v>
      </c>
      <c r="AB169" s="108">
        <v>7</v>
      </c>
      <c r="AR169" s="104" t="s">
        <v>2122</v>
      </c>
    </row>
    <row r="170" spans="1:45">
      <c r="C170" s="104" t="s">
        <v>507</v>
      </c>
      <c r="D170" s="105" t="s">
        <v>1653</v>
      </c>
      <c r="E170" s="102">
        <v>1</v>
      </c>
      <c r="F170" s="104" t="s">
        <v>598</v>
      </c>
      <c r="G170" s="104" t="s">
        <v>1832</v>
      </c>
      <c r="H170" s="104" t="s">
        <v>592</v>
      </c>
      <c r="J170" s="104" t="s">
        <v>1888</v>
      </c>
      <c r="L170" s="104" t="s">
        <v>1951</v>
      </c>
      <c r="S170" s="104">
        <v>2</v>
      </c>
      <c r="Z170" s="108">
        <v>75</v>
      </c>
      <c r="AA170" s="109">
        <v>2</v>
      </c>
      <c r="AB170" s="108">
        <v>12</v>
      </c>
      <c r="AC170" s="134" t="s">
        <v>2013</v>
      </c>
      <c r="AD170" s="134" t="s">
        <v>2042</v>
      </c>
      <c r="AE170" s="134">
        <v>0</v>
      </c>
      <c r="AF170" s="134">
        <v>0</v>
      </c>
      <c r="AG170" s="134">
        <v>0</v>
      </c>
      <c r="AH170" s="134">
        <v>0</v>
      </c>
      <c r="AI170" s="134">
        <v>1</v>
      </c>
      <c r="AJ170" s="104" t="s">
        <v>2044</v>
      </c>
      <c r="AK170" s="104" t="s">
        <v>277</v>
      </c>
      <c r="AL170" s="104">
        <v>1</v>
      </c>
      <c r="AM170" s="104">
        <v>1</v>
      </c>
      <c r="AN170" s="104">
        <v>0</v>
      </c>
      <c r="AO170" s="104">
        <v>1</v>
      </c>
      <c r="AP170" s="104" t="s">
        <v>2080</v>
      </c>
      <c r="AQ170" s="104" t="s">
        <v>2037</v>
      </c>
      <c r="AS170" s="104">
        <v>1</v>
      </c>
    </row>
    <row r="171" spans="1:45">
      <c r="E171" s="102">
        <v>2</v>
      </c>
      <c r="F171" s="93"/>
      <c r="H171" s="104" t="s">
        <v>593</v>
      </c>
      <c r="J171" s="104" t="s">
        <v>1888</v>
      </c>
      <c r="L171" s="104" t="s">
        <v>1951</v>
      </c>
      <c r="S171" s="104">
        <v>3</v>
      </c>
      <c r="Z171" s="108">
        <v>75</v>
      </c>
      <c r="AA171" s="109">
        <v>3</v>
      </c>
      <c r="AB171" s="108">
        <v>12</v>
      </c>
    </row>
    <row r="172" spans="1:45">
      <c r="E172" s="102">
        <v>3</v>
      </c>
      <c r="F172" s="93"/>
      <c r="H172" s="104" t="s">
        <v>594</v>
      </c>
      <c r="J172" s="104" t="s">
        <v>1888</v>
      </c>
      <c r="L172" s="104" t="s">
        <v>1951</v>
      </c>
      <c r="S172" s="104">
        <v>5</v>
      </c>
      <c r="Z172" s="108">
        <v>75</v>
      </c>
      <c r="AA172" s="109">
        <v>5</v>
      </c>
      <c r="AB172" s="108">
        <v>12</v>
      </c>
    </row>
    <row r="173" spans="1:45">
      <c r="A173" s="104" t="s">
        <v>508</v>
      </c>
      <c r="B173" s="104" t="s">
        <v>1769</v>
      </c>
      <c r="C173" s="105" t="s">
        <v>510</v>
      </c>
      <c r="D173" s="105" t="s">
        <v>1774</v>
      </c>
      <c r="E173" s="102">
        <v>1</v>
      </c>
      <c r="F173" s="104" t="s">
        <v>511</v>
      </c>
      <c r="G173" s="104" t="s">
        <v>1833</v>
      </c>
      <c r="AK173" s="104" t="s">
        <v>285</v>
      </c>
    </row>
    <row r="174" spans="1:45">
      <c r="C174" s="105"/>
      <c r="E174" s="102">
        <v>2</v>
      </c>
    </row>
    <row r="175" spans="1:45">
      <c r="C175" s="105"/>
      <c r="E175" s="102">
        <v>3</v>
      </c>
    </row>
    <row r="176" spans="1:45">
      <c r="C176" s="105" t="s">
        <v>518</v>
      </c>
      <c r="D176" s="105" t="s">
        <v>1775</v>
      </c>
      <c r="E176" s="102">
        <v>1</v>
      </c>
      <c r="F176" s="104" t="s">
        <v>519</v>
      </c>
      <c r="G176" s="104" t="s">
        <v>1834</v>
      </c>
      <c r="AK176" s="104" t="s">
        <v>1779</v>
      </c>
    </row>
    <row r="177" spans="3:37">
      <c r="C177" s="105"/>
      <c r="E177" s="102">
        <v>2</v>
      </c>
    </row>
    <row r="178" spans="3:37">
      <c r="C178" s="105"/>
      <c r="E178" s="102">
        <v>3</v>
      </c>
    </row>
    <row r="179" spans="3:37">
      <c r="C179" s="105" t="s">
        <v>145</v>
      </c>
      <c r="D179" s="105" t="s">
        <v>1776</v>
      </c>
      <c r="E179" s="102">
        <v>1</v>
      </c>
      <c r="F179" s="104" t="s">
        <v>520</v>
      </c>
      <c r="G179" s="104" t="s">
        <v>1835</v>
      </c>
      <c r="AK179" s="104" t="s">
        <v>1571</v>
      </c>
    </row>
    <row r="180" spans="3:37">
      <c r="C180" s="105"/>
      <c r="E180" s="102">
        <v>2</v>
      </c>
    </row>
    <row r="181" spans="3:37">
      <c r="C181" s="105"/>
      <c r="E181" s="102">
        <v>3</v>
      </c>
    </row>
    <row r="182" spans="3:37">
      <c r="C182" s="105" t="s">
        <v>521</v>
      </c>
      <c r="D182" s="105" t="s">
        <v>1777</v>
      </c>
      <c r="E182" s="102">
        <v>1</v>
      </c>
      <c r="F182" s="104" t="s">
        <v>1045</v>
      </c>
      <c r="G182" s="104" t="s">
        <v>1836</v>
      </c>
      <c r="AK182" s="104" t="s">
        <v>279</v>
      </c>
    </row>
    <row r="183" spans="3:37">
      <c r="C183" s="105"/>
      <c r="E183" s="102">
        <v>2</v>
      </c>
    </row>
    <row r="184" spans="3:37">
      <c r="C184" s="105"/>
      <c r="E184" s="102">
        <v>3</v>
      </c>
    </row>
    <row r="185" spans="3:37">
      <c r="C185" s="105" t="s">
        <v>522</v>
      </c>
      <c r="D185" s="105" t="s">
        <v>1778</v>
      </c>
      <c r="E185" s="102">
        <v>1</v>
      </c>
      <c r="F185" s="104" t="s">
        <v>523</v>
      </c>
      <c r="G185" s="104" t="s">
        <v>1837</v>
      </c>
      <c r="AK185" s="104" t="s">
        <v>1572</v>
      </c>
    </row>
    <row r="186" spans="3:37">
      <c r="C186" s="105"/>
      <c r="E186" s="102">
        <v>2</v>
      </c>
    </row>
    <row r="187" spans="3:37">
      <c r="C187" s="105"/>
      <c r="E187" s="102">
        <v>3</v>
      </c>
    </row>
    <row r="188" spans="3:37">
      <c r="C188" s="105"/>
    </row>
  </sheetData>
  <phoneticPr fontId="7" type="noConversion"/>
  <conditionalFormatting sqref="AC1:AC1048576">
    <cfRule type="duplicateValues" dxfId="12" priority="5"/>
  </conditionalFormatting>
  <conditionalFormatting sqref="N1:N1048576">
    <cfRule type="duplicateValues" dxfId="11" priority="2"/>
  </conditionalFormatting>
  <conditionalFormatting sqref="M1:M1048576">
    <cfRule type="duplicateValues" dxfId="10" priority="1"/>
  </conditionalFormatting>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H14"/>
  <sheetViews>
    <sheetView workbookViewId="0"/>
  </sheetViews>
  <sheetFormatPr defaultColWidth="17.28515625" defaultRowHeight="16.5"/>
  <cols>
    <col min="1" max="1" width="17.140625" style="11" customWidth="1"/>
    <col min="2" max="2" width="27.140625" style="11" customWidth="1"/>
    <col min="3" max="7" width="17.140625" style="11" customWidth="1"/>
    <col min="8" max="8" width="40" style="11" customWidth="1"/>
    <col min="9" max="9" width="39.28515625" style="11" customWidth="1"/>
    <col min="10" max="10" width="21.85546875" style="11" customWidth="1"/>
    <col min="11" max="12" width="17.140625" style="11" customWidth="1"/>
    <col min="13" max="13" width="21" style="11" customWidth="1"/>
    <col min="14" max="16384" width="17.28515625" style="11"/>
  </cols>
  <sheetData>
    <row r="1" spans="1:8">
      <c r="A1" s="11" t="str">
        <f>PlayerAbilities!A2</f>
        <v>血精灵防御者</v>
      </c>
    </row>
    <row r="2" spans="1:8">
      <c r="A2" s="11" t="str">
        <f>PlayerAbilities!A17</f>
        <v>利爪德鲁依</v>
      </c>
    </row>
    <row r="3" spans="1:8">
      <c r="A3" s="11" t="str">
        <f>PlayerAbilities!A32</f>
        <v>丛林守护者</v>
      </c>
    </row>
    <row r="4" spans="1:8">
      <c r="A4" s="11" t="str">
        <f>PlayerAbilities!A47</f>
        <v>圣骑士</v>
      </c>
    </row>
    <row r="5" spans="1:8">
      <c r="A5" s="11" t="str">
        <f>PlayerAbilities!A62</f>
        <v>牧师</v>
      </c>
    </row>
    <row r="6" spans="1:8">
      <c r="A6" s="11" t="str">
        <f>PlayerAbilities!A77</f>
        <v>黑暗猎手</v>
      </c>
    </row>
    <row r="7" spans="1:8">
      <c r="A7" s="11" t="str">
        <f>PlayerAbilities!A97</f>
        <v>剑圣</v>
      </c>
    </row>
    <row r="8" spans="1:8">
      <c r="A8" s="11" t="str">
        <f>PlayerAbilities!A112</f>
        <v>寒冰法师</v>
      </c>
    </row>
    <row r="9" spans="1:8">
      <c r="A9" s="11" t="str">
        <f>PlayerAbilities!A128</f>
        <v>地缚者</v>
      </c>
      <c r="B9" s="11" t="s">
        <v>127</v>
      </c>
      <c r="C9" s="11" t="s">
        <v>128</v>
      </c>
      <c r="D9" s="11" t="s">
        <v>129</v>
      </c>
      <c r="E9" s="11" t="s">
        <v>130</v>
      </c>
      <c r="F9" s="11" t="s">
        <v>131</v>
      </c>
      <c r="G9" s="11" t="s">
        <v>132</v>
      </c>
      <c r="H9" s="11" t="s">
        <v>133</v>
      </c>
    </row>
    <row r="10" spans="1:8">
      <c r="B10" s="11" t="s">
        <v>134</v>
      </c>
      <c r="D10" s="11" t="s">
        <v>135</v>
      </c>
      <c r="E10" s="11" t="s">
        <v>136</v>
      </c>
      <c r="F10" s="11" t="s">
        <v>136</v>
      </c>
      <c r="G10" s="11" t="s">
        <v>137</v>
      </c>
      <c r="H10" s="11" t="s">
        <v>138</v>
      </c>
    </row>
    <row r="11" spans="1:8">
      <c r="A11" s="11" t="str">
        <f>PlayerAbilities!A143</f>
        <v>游侠</v>
      </c>
    </row>
    <row r="12" spans="1:8">
      <c r="A12" s="11" t="str">
        <f>PlayerAbilities!A158</f>
        <v>邪教徒</v>
      </c>
    </row>
    <row r="13" spans="1:8">
      <c r="A13" s="11" t="str">
        <f>PlayerAbilities!A173</f>
        <v>天灾领主</v>
      </c>
      <c r="B13" s="11" t="s">
        <v>143</v>
      </c>
      <c r="C13" s="11" t="s">
        <v>144</v>
      </c>
    </row>
    <row r="14" spans="1:8">
      <c r="B14" s="11" t="s">
        <v>145</v>
      </c>
    </row>
  </sheetData>
  <phoneticPr fontId="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G39"/>
  <sheetViews>
    <sheetView workbookViewId="0"/>
  </sheetViews>
  <sheetFormatPr defaultColWidth="17.28515625" defaultRowHeight="15.75" customHeight="1"/>
  <cols>
    <col min="1" max="1" width="11.85546875" customWidth="1"/>
    <col min="2" max="2" width="8.140625" customWidth="1"/>
    <col min="3" max="3" width="6.42578125" customWidth="1"/>
    <col min="4" max="4" width="8.42578125" customWidth="1"/>
    <col min="5" max="5" width="94.5703125" customWidth="1"/>
    <col min="6" max="6" width="47" customWidth="1"/>
    <col min="7" max="7" width="15.28515625" customWidth="1"/>
  </cols>
  <sheetData>
    <row r="1" spans="1:7" ht="16.5" customHeight="1">
      <c r="A1" s="1" t="s">
        <v>196</v>
      </c>
      <c r="B1" s="1" t="s">
        <v>197</v>
      </c>
      <c r="C1" s="2" t="s">
        <v>198</v>
      </c>
      <c r="D1" s="2" t="s">
        <v>199</v>
      </c>
      <c r="E1" s="2" t="s">
        <v>200</v>
      </c>
      <c r="F1" s="2" t="s">
        <v>201</v>
      </c>
      <c r="G1" s="2" t="s">
        <v>202</v>
      </c>
    </row>
    <row r="2" spans="1:7" ht="16.5" customHeight="1">
      <c r="A2" s="5">
        <v>41216</v>
      </c>
      <c r="B2" s="1" t="s">
        <v>218</v>
      </c>
      <c r="C2" s="2"/>
      <c r="D2" s="2"/>
      <c r="E2" s="2" t="s">
        <v>219</v>
      </c>
      <c r="F2" s="2"/>
      <c r="G2" s="2" t="s">
        <v>221</v>
      </c>
    </row>
    <row r="3" spans="1:7" ht="16.5" customHeight="1">
      <c r="A3" s="1"/>
      <c r="B3" s="1"/>
      <c r="C3" s="2"/>
      <c r="D3" s="2"/>
      <c r="E3" s="2" t="s">
        <v>224</v>
      </c>
      <c r="F3" s="2"/>
      <c r="G3" s="2" t="s">
        <v>225</v>
      </c>
    </row>
    <row r="4" spans="1:7" ht="49.5" customHeight="1">
      <c r="A4" s="1"/>
      <c r="B4" s="1"/>
      <c r="C4" s="2"/>
      <c r="D4" s="2"/>
      <c r="E4" s="2" t="s">
        <v>230</v>
      </c>
      <c r="F4" s="2"/>
      <c r="G4" s="2" t="s">
        <v>225</v>
      </c>
    </row>
    <row r="5" spans="1:7" ht="16.5" customHeight="1">
      <c r="A5" s="1"/>
      <c r="B5" s="1"/>
      <c r="C5" s="2"/>
      <c r="D5" s="2"/>
      <c r="E5" s="2" t="s">
        <v>234</v>
      </c>
      <c r="F5" s="2"/>
      <c r="G5" s="2" t="s">
        <v>221</v>
      </c>
    </row>
    <row r="6" spans="1:7" ht="86.25" customHeight="1">
      <c r="A6" s="5">
        <v>41217</v>
      </c>
      <c r="B6" s="1" t="s">
        <v>236</v>
      </c>
      <c r="C6" s="2"/>
      <c r="D6" s="2"/>
      <c r="E6" s="2" t="s">
        <v>238</v>
      </c>
      <c r="F6" s="2" t="s">
        <v>241</v>
      </c>
      <c r="G6" s="2"/>
    </row>
    <row r="7" spans="1:7" ht="49.5" customHeight="1">
      <c r="A7" s="1"/>
      <c r="B7" s="1"/>
      <c r="C7" s="2"/>
      <c r="D7" s="2"/>
      <c r="E7" s="6" t="s">
        <v>245</v>
      </c>
      <c r="F7" s="2" t="s">
        <v>250</v>
      </c>
      <c r="G7" s="2" t="s">
        <v>225</v>
      </c>
    </row>
    <row r="8" spans="1:7" ht="16.5" customHeight="1">
      <c r="A8" s="1"/>
      <c r="B8" s="1"/>
      <c r="C8" s="2"/>
      <c r="D8" s="2"/>
      <c r="E8" s="2" t="s">
        <v>251</v>
      </c>
      <c r="F8" s="2" t="s">
        <v>252</v>
      </c>
      <c r="G8" s="7" t="s">
        <v>221</v>
      </c>
    </row>
    <row r="9" spans="1:7" ht="16.5" customHeight="1">
      <c r="A9" s="1"/>
      <c r="B9" s="1"/>
      <c r="C9" s="2"/>
      <c r="D9" s="2"/>
      <c r="E9" s="2" t="s">
        <v>259</v>
      </c>
      <c r="F9" s="2" t="s">
        <v>260</v>
      </c>
      <c r="G9" s="2" t="s">
        <v>221</v>
      </c>
    </row>
    <row r="10" spans="1:7" ht="49.5" customHeight="1">
      <c r="A10" s="1"/>
      <c r="B10" s="1"/>
      <c r="C10" s="2"/>
      <c r="D10" s="2"/>
      <c r="E10" s="2" t="s">
        <v>261</v>
      </c>
      <c r="F10" s="2" t="s">
        <v>262</v>
      </c>
      <c r="G10" s="2" t="s">
        <v>225</v>
      </c>
    </row>
    <row r="11" spans="1:7" ht="16.5" customHeight="1">
      <c r="A11" s="5">
        <v>41219</v>
      </c>
      <c r="B11" s="1" t="s">
        <v>236</v>
      </c>
      <c r="C11" s="2"/>
      <c r="D11" s="2"/>
      <c r="E11" s="2" t="s">
        <v>263</v>
      </c>
      <c r="F11" s="2"/>
      <c r="G11" s="8" t="s">
        <v>221</v>
      </c>
    </row>
    <row r="12" spans="1:7" ht="14.25" customHeight="1">
      <c r="A12" s="1"/>
      <c r="B12" s="1"/>
      <c r="C12" s="2"/>
      <c r="D12" s="2"/>
      <c r="E12" s="2"/>
      <c r="F12" s="2"/>
      <c r="G12" s="2"/>
    </row>
    <row r="13" spans="1:7" ht="14.25" customHeight="1">
      <c r="A13" s="5">
        <v>41619</v>
      </c>
      <c r="B13" s="1" t="s">
        <v>236</v>
      </c>
      <c r="C13" s="2"/>
      <c r="D13" s="2"/>
      <c r="E13" s="2" t="s">
        <v>333</v>
      </c>
      <c r="F13" s="2"/>
      <c r="G13" s="2"/>
    </row>
    <row r="14" spans="1:7" ht="14.25" customHeight="1">
      <c r="A14" s="1"/>
      <c r="B14" s="1" t="s">
        <v>236</v>
      </c>
      <c r="C14" s="2"/>
      <c r="D14" s="2"/>
      <c r="E14" s="2" t="s">
        <v>334</v>
      </c>
      <c r="F14" s="2"/>
      <c r="G14" s="8"/>
    </row>
    <row r="15" spans="1:7" ht="14.25" customHeight="1">
      <c r="A15" s="1"/>
      <c r="B15" s="1" t="s">
        <v>236</v>
      </c>
      <c r="C15" s="2"/>
      <c r="D15" s="2"/>
      <c r="E15" s="2" t="s">
        <v>335</v>
      </c>
      <c r="F15" s="2"/>
      <c r="G15" s="8"/>
    </row>
    <row r="16" spans="1:7" ht="14.25" customHeight="1">
      <c r="A16" s="1"/>
      <c r="B16" s="1" t="s">
        <v>236</v>
      </c>
      <c r="C16" s="2"/>
      <c r="D16" s="2"/>
      <c r="E16" s="2" t="s">
        <v>336</v>
      </c>
      <c r="F16" s="2"/>
      <c r="G16" s="8"/>
    </row>
    <row r="17" spans="1:7" ht="14.25" customHeight="1">
      <c r="A17" s="5">
        <v>41620</v>
      </c>
      <c r="B17" s="1"/>
      <c r="C17" s="2" t="s">
        <v>337</v>
      </c>
      <c r="D17" s="2" t="s">
        <v>338</v>
      </c>
      <c r="E17" s="2" t="s">
        <v>339</v>
      </c>
      <c r="F17" s="2"/>
      <c r="G17" s="8"/>
    </row>
    <row r="18" spans="1:7" ht="14.25" customHeight="1">
      <c r="A18" s="1"/>
      <c r="B18" s="1"/>
      <c r="C18" s="2"/>
      <c r="D18" s="2" t="s">
        <v>6</v>
      </c>
      <c r="E18" s="2" t="s">
        <v>340</v>
      </c>
      <c r="F18" s="2"/>
      <c r="G18" s="8"/>
    </row>
    <row r="19" spans="1:7" ht="14.25" customHeight="1">
      <c r="A19" s="1"/>
      <c r="B19" s="1"/>
      <c r="C19" s="2"/>
      <c r="D19" s="2" t="s">
        <v>6</v>
      </c>
      <c r="E19" s="2" t="s">
        <v>341</v>
      </c>
      <c r="F19" s="2"/>
      <c r="G19" s="8"/>
    </row>
    <row r="20" spans="1:7" ht="14.25" customHeight="1">
      <c r="A20" s="2"/>
      <c r="B20" s="2"/>
      <c r="C20" s="2" t="s">
        <v>337</v>
      </c>
      <c r="D20" s="2" t="s">
        <v>6</v>
      </c>
      <c r="E20" s="2" t="s">
        <v>342</v>
      </c>
      <c r="F20" s="2"/>
      <c r="G20" s="8"/>
    </row>
    <row r="21" spans="1:7" ht="14.25" customHeight="1">
      <c r="A21" s="2"/>
      <c r="B21" s="2"/>
      <c r="C21" s="2" t="s">
        <v>337</v>
      </c>
      <c r="D21" s="2" t="s">
        <v>6</v>
      </c>
      <c r="E21" s="2" t="s">
        <v>343</v>
      </c>
      <c r="F21" s="2"/>
      <c r="G21" s="8"/>
    </row>
    <row r="22" spans="1:7" ht="14.25" customHeight="1">
      <c r="A22" s="2"/>
      <c r="B22" s="2"/>
      <c r="C22" s="2"/>
      <c r="D22" s="2" t="s">
        <v>6</v>
      </c>
      <c r="E22" s="2" t="s">
        <v>344</v>
      </c>
      <c r="F22" s="2"/>
      <c r="G22" s="8"/>
    </row>
    <row r="23" spans="1:7" ht="14.25" customHeight="1">
      <c r="A23" s="2"/>
      <c r="B23" s="2"/>
      <c r="C23" s="2"/>
      <c r="D23" s="2" t="s">
        <v>6</v>
      </c>
      <c r="E23" s="2" t="s">
        <v>346</v>
      </c>
      <c r="F23" s="2"/>
      <c r="G23" s="8"/>
    </row>
    <row r="24" spans="1:7" ht="14.25" customHeight="1">
      <c r="A24" s="2"/>
      <c r="B24" s="2"/>
      <c r="C24" s="2"/>
      <c r="D24" s="2"/>
      <c r="E24" s="9" t="s">
        <v>349</v>
      </c>
      <c r="F24" s="2"/>
      <c r="G24" s="2"/>
    </row>
    <row r="25" spans="1:7" ht="14.25" customHeight="1">
      <c r="A25" s="2" t="s">
        <v>395</v>
      </c>
      <c r="B25" s="2" t="s">
        <v>236</v>
      </c>
      <c r="C25" s="2"/>
      <c r="D25" s="2" t="s">
        <v>396</v>
      </c>
      <c r="E25" s="10" t="s">
        <v>399</v>
      </c>
      <c r="F25" s="2"/>
      <c r="G25" s="8"/>
    </row>
    <row r="26" spans="1:7" ht="14.25" customHeight="1">
      <c r="A26" s="2"/>
      <c r="B26" s="2"/>
      <c r="C26" s="2"/>
      <c r="D26" s="2" t="s">
        <v>338</v>
      </c>
      <c r="E26" s="2" t="s">
        <v>414</v>
      </c>
      <c r="F26" s="2"/>
      <c r="G26" s="8"/>
    </row>
    <row r="27" spans="1:7" ht="14.25" customHeight="1">
      <c r="A27" s="2"/>
      <c r="B27" s="2"/>
      <c r="C27" s="2"/>
      <c r="D27" s="2"/>
      <c r="E27" s="2" t="s">
        <v>417</v>
      </c>
      <c r="F27" s="2"/>
      <c r="G27" s="8"/>
    </row>
    <row r="28" spans="1:7" ht="14.25" customHeight="1">
      <c r="A28" s="2"/>
      <c r="B28" s="2"/>
      <c r="C28" s="2"/>
      <c r="D28" s="2" t="s">
        <v>29</v>
      </c>
      <c r="E28" s="2" t="s">
        <v>420</v>
      </c>
      <c r="F28" s="2"/>
      <c r="G28" s="8"/>
    </row>
    <row r="29" spans="1:7" ht="14.25" customHeight="1">
      <c r="A29" s="2"/>
      <c r="B29" s="2"/>
      <c r="C29" s="2"/>
      <c r="D29" s="2" t="s">
        <v>6</v>
      </c>
      <c r="E29" s="2" t="s">
        <v>422</v>
      </c>
      <c r="F29" s="2"/>
      <c r="G29" s="8"/>
    </row>
    <row r="30" spans="1:7" ht="14.25" customHeight="1">
      <c r="A30" s="2"/>
      <c r="B30" s="2"/>
      <c r="C30" s="2"/>
      <c r="D30" s="2" t="s">
        <v>6</v>
      </c>
      <c r="E30" s="2" t="s">
        <v>424</v>
      </c>
      <c r="F30" s="2"/>
      <c r="G30" s="8"/>
    </row>
    <row r="31" spans="1:7" ht="14.25" customHeight="1">
      <c r="A31" s="2"/>
      <c r="B31" s="2"/>
      <c r="C31" s="2"/>
      <c r="D31" s="2" t="s">
        <v>29</v>
      </c>
      <c r="E31" s="2" t="s">
        <v>428</v>
      </c>
      <c r="F31" s="2"/>
      <c r="G31" s="2"/>
    </row>
    <row r="32" spans="1:7" ht="14.25" customHeight="1">
      <c r="A32" s="2"/>
      <c r="B32" s="2"/>
      <c r="C32" s="2"/>
      <c r="D32" s="2" t="s">
        <v>429</v>
      </c>
      <c r="E32" s="2" t="s">
        <v>430</v>
      </c>
      <c r="F32" s="2"/>
      <c r="G32" s="8"/>
    </row>
    <row r="33" spans="1:7" ht="14.25" customHeight="1">
      <c r="A33" s="2"/>
      <c r="B33" s="2"/>
      <c r="C33" s="2"/>
      <c r="D33" s="2"/>
      <c r="E33" s="2" t="s">
        <v>433</v>
      </c>
      <c r="F33" s="2"/>
      <c r="G33" s="2"/>
    </row>
    <row r="34" spans="1:7" ht="14.25" customHeight="1">
      <c r="A34" s="2"/>
      <c r="B34" s="2"/>
      <c r="C34" s="2"/>
      <c r="D34" s="2"/>
      <c r="E34" s="2" t="s">
        <v>435</v>
      </c>
      <c r="F34" s="2"/>
      <c r="G34" s="8"/>
    </row>
    <row r="35" spans="1:7" ht="14.25" customHeight="1">
      <c r="A35" s="2"/>
      <c r="B35" s="2"/>
      <c r="C35" s="2"/>
      <c r="D35" s="2"/>
      <c r="E35" s="2" t="s">
        <v>438</v>
      </c>
      <c r="F35" s="2"/>
      <c r="G35" s="8"/>
    </row>
    <row r="36" spans="1:7" ht="14.25" customHeight="1">
      <c r="A36" s="2"/>
      <c r="B36" s="2"/>
      <c r="C36" s="2"/>
      <c r="D36" s="2"/>
      <c r="E36" s="2" t="s">
        <v>440</v>
      </c>
      <c r="F36" s="2"/>
      <c r="G36" s="2"/>
    </row>
    <row r="37" spans="1:7" ht="14.25" customHeight="1">
      <c r="A37" s="2"/>
      <c r="B37" s="2"/>
      <c r="C37" s="2"/>
      <c r="D37" s="2"/>
      <c r="E37" s="2" t="s">
        <v>443</v>
      </c>
      <c r="F37" s="2"/>
      <c r="G37" s="2"/>
    </row>
    <row r="38" spans="1:7" ht="14.25" customHeight="1">
      <c r="A38" s="2"/>
      <c r="B38" s="2"/>
      <c r="C38" s="2"/>
      <c r="D38" s="2"/>
      <c r="E38" s="2" t="s">
        <v>445</v>
      </c>
      <c r="F38" s="2"/>
      <c r="G38" s="2"/>
    </row>
    <row r="39" spans="1:7" ht="14.25" customHeight="1">
      <c r="A39" s="2"/>
      <c r="B39" s="2"/>
      <c r="C39" s="2"/>
      <c r="D39" s="2"/>
      <c r="E39" s="2"/>
      <c r="F39" s="2"/>
      <c r="G39" s="2"/>
    </row>
  </sheetData>
  <phoneticPr fontId="7"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S102"/>
  <sheetViews>
    <sheetView workbookViewId="0">
      <pane ySplit="1" topLeftCell="A65" activePane="bottomLeft" state="frozen"/>
      <selection pane="bottomLeft" activeCell="J78" sqref="J78"/>
    </sheetView>
  </sheetViews>
  <sheetFormatPr defaultColWidth="17.28515625" defaultRowHeight="14.25"/>
  <cols>
    <col min="1" max="1" width="21.7109375" style="95" bestFit="1" customWidth="1"/>
    <col min="2" max="2" width="18.85546875" style="95" bestFit="1" customWidth="1"/>
    <col min="3" max="3" width="13.140625" style="95" hidden="1" customWidth="1"/>
    <col min="4" max="4" width="19.7109375" style="95" customWidth="1"/>
    <col min="5" max="5" width="10" style="95" customWidth="1"/>
    <col min="6" max="6" width="4.5703125" style="164" customWidth="1"/>
    <col min="7" max="7" width="5" style="164" customWidth="1"/>
    <col min="8" max="8" width="3.7109375" style="164" customWidth="1"/>
    <col min="9" max="9" width="20.28515625" style="95" bestFit="1" customWidth="1"/>
    <col min="10" max="10" width="50.42578125" style="95" customWidth="1"/>
    <col min="11" max="11" width="13.42578125" style="95" customWidth="1"/>
    <col min="12" max="12" width="5.140625" style="95" customWidth="1"/>
    <col min="13" max="13" width="7" style="95" customWidth="1"/>
    <col min="14" max="15" width="6" style="167" customWidth="1"/>
    <col min="16" max="17" width="3" style="167" customWidth="1"/>
    <col min="18" max="18" width="13.5703125" style="167" customWidth="1"/>
    <col min="19" max="19" width="17.28515625" style="167"/>
    <col min="20" max="16384" width="17.28515625" style="95"/>
  </cols>
  <sheetData>
    <row r="1" spans="1:19">
      <c r="A1" s="139" t="s">
        <v>56</v>
      </c>
      <c r="B1" s="139" t="s">
        <v>2423</v>
      </c>
      <c r="C1" s="139" t="s">
        <v>6</v>
      </c>
      <c r="D1" s="139" t="s">
        <v>7</v>
      </c>
      <c r="E1" s="139" t="s">
        <v>2431</v>
      </c>
      <c r="F1" s="155" t="s">
        <v>578</v>
      </c>
      <c r="G1" s="155" t="s">
        <v>580</v>
      </c>
      <c r="H1" s="155" t="s">
        <v>2424</v>
      </c>
      <c r="I1" s="139" t="s">
        <v>2425</v>
      </c>
      <c r="J1" s="139" t="s">
        <v>2426</v>
      </c>
      <c r="K1" s="139" t="s">
        <v>2430</v>
      </c>
      <c r="L1" s="139" t="s">
        <v>2427</v>
      </c>
      <c r="M1" s="139" t="s">
        <v>2428</v>
      </c>
      <c r="N1" s="166" t="s">
        <v>2208</v>
      </c>
      <c r="O1" s="166" t="s">
        <v>2209</v>
      </c>
      <c r="P1" s="166" t="s">
        <v>2204</v>
      </c>
      <c r="Q1" s="166" t="s">
        <v>2205</v>
      </c>
      <c r="R1" s="166" t="s">
        <v>2202</v>
      </c>
      <c r="S1" s="166" t="s">
        <v>2203</v>
      </c>
    </row>
    <row r="2" spans="1:19">
      <c r="A2" s="140" t="s">
        <v>1524</v>
      </c>
      <c r="B2" s="141">
        <v>0</v>
      </c>
      <c r="C2" s="141" t="s">
        <v>1182</v>
      </c>
      <c r="D2" s="141"/>
      <c r="E2" s="141"/>
      <c r="F2" s="156"/>
      <c r="G2" s="156"/>
      <c r="H2" s="156"/>
      <c r="I2" s="141"/>
      <c r="J2" s="141"/>
      <c r="K2" s="141"/>
      <c r="L2" s="141"/>
      <c r="M2" s="141"/>
    </row>
    <row r="3" spans="1:19">
      <c r="A3" s="140"/>
      <c r="B3" s="142"/>
      <c r="C3" s="95" t="s">
        <v>59</v>
      </c>
      <c r="D3" s="95" t="s">
        <v>60</v>
      </c>
      <c r="F3" s="164">
        <v>0</v>
      </c>
      <c r="G3" s="155" t="s">
        <v>61</v>
      </c>
      <c r="H3" s="155" t="s">
        <v>1183</v>
      </c>
      <c r="I3" s="139" t="s">
        <v>62</v>
      </c>
      <c r="J3" s="139" t="s">
        <v>1184</v>
      </c>
      <c r="K3" s="139"/>
      <c r="L3" s="139"/>
      <c r="M3" s="139" t="s">
        <v>63</v>
      </c>
    </row>
    <row r="4" spans="1:19">
      <c r="A4" s="140"/>
      <c r="B4" s="139">
        <v>1</v>
      </c>
      <c r="C4" s="139" t="s">
        <v>64</v>
      </c>
      <c r="D4" s="139" t="s">
        <v>65</v>
      </c>
      <c r="E4" s="139"/>
      <c r="F4" s="155">
        <v>0</v>
      </c>
      <c r="G4" s="155">
        <v>1200</v>
      </c>
      <c r="H4" s="155" t="s">
        <v>1185</v>
      </c>
      <c r="I4" s="139" t="s">
        <v>1186</v>
      </c>
      <c r="J4" s="139" t="s">
        <v>1187</v>
      </c>
      <c r="K4" s="139"/>
      <c r="L4" s="139"/>
      <c r="M4" s="139" t="s">
        <v>66</v>
      </c>
      <c r="N4" s="167" t="s">
        <v>2593</v>
      </c>
      <c r="O4" s="167" t="s">
        <v>2594</v>
      </c>
      <c r="P4" s="167" t="s">
        <v>603</v>
      </c>
      <c r="Q4" s="167" t="s">
        <v>604</v>
      </c>
      <c r="R4" s="167" t="s">
        <v>793</v>
      </c>
      <c r="S4" s="167" t="s">
        <v>2595</v>
      </c>
    </row>
    <row r="5" spans="1:19">
      <c r="A5" s="140"/>
      <c r="B5" s="139"/>
      <c r="C5" s="139" t="s">
        <v>67</v>
      </c>
      <c r="D5" s="139" t="s">
        <v>68</v>
      </c>
      <c r="E5" s="139"/>
      <c r="F5" s="155">
        <v>10</v>
      </c>
      <c r="G5" s="155">
        <v>900</v>
      </c>
      <c r="H5" s="155" t="s">
        <v>1185</v>
      </c>
      <c r="I5" s="139" t="s">
        <v>1188</v>
      </c>
      <c r="J5" s="139" t="s">
        <v>1189</v>
      </c>
      <c r="K5" s="139"/>
      <c r="L5" s="139"/>
      <c r="M5" s="139" t="s">
        <v>69</v>
      </c>
    </row>
    <row r="6" spans="1:19">
      <c r="A6" s="140"/>
      <c r="B6" s="139" t="s">
        <v>70</v>
      </c>
      <c r="C6" s="139" t="s">
        <v>71</v>
      </c>
      <c r="D6" s="139" t="s">
        <v>72</v>
      </c>
      <c r="E6" s="139"/>
      <c r="F6" s="155">
        <v>0</v>
      </c>
      <c r="G6" s="155">
        <v>0</v>
      </c>
      <c r="H6" s="155" t="s">
        <v>1190</v>
      </c>
      <c r="I6" s="139"/>
      <c r="J6" s="139" t="s">
        <v>1191</v>
      </c>
      <c r="K6" s="139"/>
      <c r="L6" s="139"/>
      <c r="M6" s="139"/>
      <c r="N6" s="167" t="s">
        <v>2600</v>
      </c>
      <c r="O6" s="167" t="s">
        <v>2601</v>
      </c>
      <c r="P6" s="167" t="s">
        <v>603</v>
      </c>
      <c r="Q6" s="167" t="s">
        <v>604</v>
      </c>
      <c r="R6" s="167" t="s">
        <v>2602</v>
      </c>
      <c r="S6" s="167" t="s">
        <v>2603</v>
      </c>
    </row>
    <row r="7" spans="1:19">
      <c r="A7" s="140"/>
      <c r="B7" s="139"/>
      <c r="C7" s="139" t="s">
        <v>73</v>
      </c>
      <c r="D7" s="139" t="s">
        <v>74</v>
      </c>
      <c r="E7" s="139"/>
      <c r="F7" s="155"/>
      <c r="G7" s="155"/>
      <c r="H7" s="155">
        <v>1</v>
      </c>
      <c r="I7" s="139"/>
      <c r="J7" s="139" t="s">
        <v>1192</v>
      </c>
      <c r="K7" s="139"/>
      <c r="L7" s="139"/>
      <c r="M7" s="139" t="s">
        <v>75</v>
      </c>
      <c r="N7" s="167" t="s">
        <v>2596</v>
      </c>
      <c r="O7" s="167" t="s">
        <v>2597</v>
      </c>
      <c r="P7" s="167" t="s">
        <v>604</v>
      </c>
      <c r="Q7" s="167" t="s">
        <v>604</v>
      </c>
      <c r="R7" s="167" t="s">
        <v>2598</v>
      </c>
      <c r="S7" s="167" t="s">
        <v>2599</v>
      </c>
    </row>
    <row r="8" spans="1:19">
      <c r="A8" s="140"/>
      <c r="B8" s="139"/>
      <c r="C8" s="143" t="s">
        <v>76</v>
      </c>
      <c r="D8" s="143" t="s">
        <v>78</v>
      </c>
      <c r="E8" s="143"/>
      <c r="F8" s="157">
        <v>0</v>
      </c>
      <c r="G8" s="157">
        <v>900</v>
      </c>
      <c r="H8" s="157">
        <v>20</v>
      </c>
      <c r="I8" s="143" t="s">
        <v>1193</v>
      </c>
      <c r="J8" s="143" t="s">
        <v>1194</v>
      </c>
      <c r="K8" s="143"/>
      <c r="L8" s="143"/>
      <c r="M8" s="139" t="s">
        <v>121</v>
      </c>
    </row>
    <row r="9" spans="1:19">
      <c r="A9" s="140"/>
      <c r="B9" s="139" t="s">
        <v>1195</v>
      </c>
      <c r="C9" s="139" t="s">
        <v>123</v>
      </c>
      <c r="D9" s="139" t="s">
        <v>124</v>
      </c>
      <c r="E9" s="139"/>
      <c r="F9" s="155">
        <v>1</v>
      </c>
      <c r="G9" s="155" t="s">
        <v>61</v>
      </c>
      <c r="H9" s="155">
        <v>0</v>
      </c>
      <c r="I9" s="139" t="s">
        <v>1196</v>
      </c>
      <c r="J9" s="139" t="s">
        <v>1197</v>
      </c>
      <c r="K9" s="139"/>
      <c r="L9" s="139"/>
      <c r="M9" s="139" t="s">
        <v>125</v>
      </c>
    </row>
    <row r="10" spans="1:19">
      <c r="A10" s="140" t="s">
        <v>1525</v>
      </c>
      <c r="B10" s="141">
        <v>0</v>
      </c>
      <c r="C10" s="144" t="s">
        <v>1182</v>
      </c>
      <c r="D10" s="142"/>
      <c r="E10" s="142"/>
      <c r="F10" s="158"/>
      <c r="G10" s="158"/>
      <c r="H10" s="158"/>
      <c r="I10" s="142"/>
      <c r="J10" s="142"/>
      <c r="K10" s="142"/>
      <c r="L10" s="142"/>
      <c r="M10" s="139"/>
    </row>
    <row r="11" spans="1:19">
      <c r="A11" s="140"/>
      <c r="B11" s="140">
        <v>1</v>
      </c>
      <c r="C11" s="139" t="s">
        <v>148</v>
      </c>
      <c r="D11" s="139" t="s">
        <v>149</v>
      </c>
      <c r="E11" s="139"/>
      <c r="F11" s="155">
        <v>0</v>
      </c>
      <c r="G11" s="155">
        <v>900</v>
      </c>
      <c r="H11" s="155" t="s">
        <v>1198</v>
      </c>
      <c r="I11" s="139" t="s">
        <v>1199</v>
      </c>
      <c r="J11" s="139" t="s">
        <v>1200</v>
      </c>
      <c r="K11" s="139"/>
      <c r="L11" s="139"/>
      <c r="M11" s="139" t="s">
        <v>150</v>
      </c>
      <c r="N11" s="167" t="s">
        <v>2604</v>
      </c>
      <c r="O11" s="167" t="s">
        <v>2605</v>
      </c>
      <c r="P11" s="167" t="s">
        <v>603</v>
      </c>
      <c r="Q11" s="167" t="s">
        <v>605</v>
      </c>
      <c r="R11" s="167" t="s">
        <v>2606</v>
      </c>
      <c r="S11" s="167" t="s">
        <v>2607</v>
      </c>
    </row>
    <row r="12" spans="1:19">
      <c r="A12" s="140"/>
      <c r="C12" s="139" t="s">
        <v>151</v>
      </c>
      <c r="D12" s="139" t="s">
        <v>152</v>
      </c>
      <c r="E12" s="139"/>
      <c r="F12" s="155">
        <v>0</v>
      </c>
      <c r="G12" s="155">
        <v>900</v>
      </c>
      <c r="H12" s="155" t="s">
        <v>1185</v>
      </c>
      <c r="I12" s="139" t="s">
        <v>1201</v>
      </c>
      <c r="J12" s="139" t="s">
        <v>1202</v>
      </c>
      <c r="K12" s="139"/>
      <c r="L12" s="139"/>
      <c r="M12" s="139" t="s">
        <v>153</v>
      </c>
    </row>
    <row r="13" spans="1:19">
      <c r="A13" s="140"/>
      <c r="C13" s="143" t="s">
        <v>155</v>
      </c>
      <c r="D13" s="143" t="s">
        <v>156</v>
      </c>
      <c r="E13" s="143"/>
      <c r="F13" s="157">
        <v>0</v>
      </c>
      <c r="G13" s="157">
        <v>0</v>
      </c>
      <c r="H13" s="157">
        <v>20</v>
      </c>
      <c r="I13" s="143"/>
      <c r="J13" s="143" t="s">
        <v>1203</v>
      </c>
      <c r="K13" s="143"/>
      <c r="L13" s="143"/>
      <c r="M13" s="139" t="s">
        <v>157</v>
      </c>
    </row>
    <row r="14" spans="1:19">
      <c r="A14" s="140"/>
      <c r="C14" s="139" t="s">
        <v>158</v>
      </c>
      <c r="D14" s="139" t="s">
        <v>159</v>
      </c>
      <c r="E14" s="139"/>
      <c r="F14" s="155" t="s">
        <v>1204</v>
      </c>
      <c r="G14" s="155" t="s">
        <v>1205</v>
      </c>
      <c r="H14" s="155" t="s">
        <v>1206</v>
      </c>
      <c r="I14" s="139" t="s">
        <v>1207</v>
      </c>
      <c r="J14" s="139" t="s">
        <v>1208</v>
      </c>
      <c r="K14" s="139"/>
      <c r="L14" s="139"/>
      <c r="M14" s="139" t="s">
        <v>160</v>
      </c>
    </row>
    <row r="15" spans="1:19">
      <c r="A15" s="140"/>
      <c r="B15" s="139" t="s">
        <v>161</v>
      </c>
      <c r="C15" s="139" t="s">
        <v>162</v>
      </c>
      <c r="D15" s="139" t="s">
        <v>163</v>
      </c>
      <c r="E15" s="139"/>
      <c r="F15" s="155">
        <v>0</v>
      </c>
      <c r="G15" s="155">
        <v>0</v>
      </c>
      <c r="H15" s="155" t="s">
        <v>1190</v>
      </c>
      <c r="I15" s="139"/>
      <c r="J15" s="139" t="s">
        <v>1209</v>
      </c>
      <c r="K15" s="139"/>
      <c r="L15" s="139"/>
      <c r="M15" s="139" t="s">
        <v>164</v>
      </c>
      <c r="N15" s="167" t="s">
        <v>2608</v>
      </c>
      <c r="O15" s="167" t="s">
        <v>2609</v>
      </c>
      <c r="P15" s="167" t="s">
        <v>604</v>
      </c>
      <c r="Q15" s="167" t="s">
        <v>604</v>
      </c>
      <c r="R15" s="167" t="s">
        <v>163</v>
      </c>
      <c r="S15" s="167" t="s">
        <v>2610</v>
      </c>
    </row>
    <row r="16" spans="1:19">
      <c r="A16" s="140"/>
      <c r="B16" s="139" t="s">
        <v>1210</v>
      </c>
      <c r="C16" s="139" t="s">
        <v>165</v>
      </c>
      <c r="D16" s="139" t="s">
        <v>166</v>
      </c>
      <c r="E16" s="139"/>
      <c r="F16" s="155">
        <v>0</v>
      </c>
      <c r="G16" s="155">
        <v>0</v>
      </c>
      <c r="H16" s="155" t="s">
        <v>1190</v>
      </c>
      <c r="I16" s="139"/>
      <c r="J16" s="139" t="s">
        <v>1211</v>
      </c>
      <c r="K16" s="139"/>
      <c r="L16" s="139"/>
      <c r="M16" s="139" t="s">
        <v>167</v>
      </c>
      <c r="N16" s="167" t="s">
        <v>2611</v>
      </c>
      <c r="O16" s="167" t="s">
        <v>2612</v>
      </c>
      <c r="P16" s="167" t="s">
        <v>604</v>
      </c>
      <c r="Q16" s="167" t="s">
        <v>604</v>
      </c>
      <c r="R16" s="167" t="s">
        <v>166</v>
      </c>
      <c r="S16" s="167" t="s">
        <v>2610</v>
      </c>
    </row>
    <row r="17" spans="1:19">
      <c r="A17" s="140" t="s">
        <v>2503</v>
      </c>
      <c r="B17" s="139"/>
      <c r="C17" s="139"/>
      <c r="D17" s="139" t="s">
        <v>2504</v>
      </c>
      <c r="E17" s="139" t="s">
        <v>2432</v>
      </c>
      <c r="F17" s="155">
        <v>0</v>
      </c>
      <c r="G17" s="155">
        <v>600</v>
      </c>
      <c r="H17" s="155">
        <v>30</v>
      </c>
      <c r="I17" s="139"/>
      <c r="J17" s="139" t="s">
        <v>2505</v>
      </c>
      <c r="K17" s="139"/>
      <c r="L17" s="139" t="s">
        <v>2506</v>
      </c>
      <c r="M17" s="139" t="s">
        <v>1571</v>
      </c>
    </row>
    <row r="18" spans="1:19" ht="14.25" customHeight="1">
      <c r="A18" s="140" t="s">
        <v>1526</v>
      </c>
      <c r="B18" s="141">
        <v>0</v>
      </c>
      <c r="C18" s="144" t="s">
        <v>1212</v>
      </c>
      <c r="D18" s="142"/>
      <c r="E18" s="142"/>
      <c r="F18" s="158"/>
      <c r="G18" s="158"/>
      <c r="H18" s="158"/>
      <c r="I18" s="142"/>
      <c r="J18" s="142"/>
      <c r="K18" s="142"/>
      <c r="L18" s="142"/>
      <c r="M18" s="142"/>
    </row>
    <row r="19" spans="1:19">
      <c r="A19" s="140"/>
      <c r="B19" s="140" t="s">
        <v>1213</v>
      </c>
      <c r="C19" s="139" t="s">
        <v>171</v>
      </c>
      <c r="D19" s="139" t="s">
        <v>781</v>
      </c>
      <c r="E19" s="139"/>
      <c r="F19" s="155">
        <v>3</v>
      </c>
      <c r="G19" s="155">
        <v>450</v>
      </c>
      <c r="H19" s="155" t="s">
        <v>1214</v>
      </c>
      <c r="I19" s="139" t="s">
        <v>1215</v>
      </c>
      <c r="J19" s="139" t="s">
        <v>1216</v>
      </c>
      <c r="K19" s="139"/>
      <c r="L19" s="139"/>
      <c r="M19" s="139" t="s">
        <v>265</v>
      </c>
      <c r="N19" s="167" t="s">
        <v>2613</v>
      </c>
      <c r="O19" s="167" t="s">
        <v>2614</v>
      </c>
      <c r="P19" s="167" t="s">
        <v>603</v>
      </c>
      <c r="Q19" s="167" t="s">
        <v>604</v>
      </c>
      <c r="R19" s="167" t="s">
        <v>781</v>
      </c>
      <c r="S19" s="167" t="s">
        <v>2615</v>
      </c>
    </row>
    <row r="20" spans="1:19">
      <c r="A20" s="140"/>
      <c r="C20" s="139" t="s">
        <v>172</v>
      </c>
      <c r="D20" s="139" t="s">
        <v>173</v>
      </c>
      <c r="E20" s="139"/>
      <c r="F20" s="155">
        <v>0</v>
      </c>
      <c r="G20" s="155">
        <v>900</v>
      </c>
      <c r="H20" s="155" t="s">
        <v>1217</v>
      </c>
      <c r="I20" s="139" t="s">
        <v>1218</v>
      </c>
      <c r="J20" s="139" t="s">
        <v>1219</v>
      </c>
      <c r="K20" s="139"/>
      <c r="L20" s="139"/>
      <c r="M20" s="139" t="s">
        <v>1057</v>
      </c>
    </row>
    <row r="21" spans="1:19">
      <c r="A21" s="140"/>
      <c r="B21" s="140" t="s">
        <v>1220</v>
      </c>
      <c r="C21" s="139" t="s">
        <v>174</v>
      </c>
      <c r="D21" s="139" t="s">
        <v>175</v>
      </c>
      <c r="E21" s="139"/>
      <c r="F21" s="155">
        <v>0</v>
      </c>
      <c r="G21" s="155">
        <v>100</v>
      </c>
      <c r="H21" s="155" t="s">
        <v>1221</v>
      </c>
      <c r="I21" s="139" t="s">
        <v>1222</v>
      </c>
      <c r="J21" s="139" t="s">
        <v>1223</v>
      </c>
      <c r="K21" s="139"/>
      <c r="L21" s="139"/>
      <c r="M21" s="139" t="s">
        <v>285</v>
      </c>
      <c r="N21" s="167" t="s">
        <v>2616</v>
      </c>
      <c r="O21" s="167" t="s">
        <v>2617</v>
      </c>
      <c r="P21" s="167" t="s">
        <v>603</v>
      </c>
      <c r="Q21" s="167" t="s">
        <v>604</v>
      </c>
      <c r="R21" s="167" t="s">
        <v>778</v>
      </c>
      <c r="S21" s="167" t="s">
        <v>2618</v>
      </c>
    </row>
    <row r="22" spans="1:19">
      <c r="A22" s="140"/>
      <c r="C22" s="139" t="s">
        <v>176</v>
      </c>
      <c r="D22" s="139" t="s">
        <v>177</v>
      </c>
      <c r="E22" s="139"/>
      <c r="F22" s="155">
        <v>0</v>
      </c>
      <c r="G22" s="155">
        <v>0</v>
      </c>
      <c r="H22" s="155" t="s">
        <v>1224</v>
      </c>
      <c r="I22" s="139" t="s">
        <v>1225</v>
      </c>
      <c r="J22" s="139" t="s">
        <v>1226</v>
      </c>
      <c r="K22" s="139"/>
      <c r="L22" s="139"/>
      <c r="M22" s="139" t="s">
        <v>2037</v>
      </c>
      <c r="N22" s="167" t="s">
        <v>2619</v>
      </c>
      <c r="O22" s="167" t="s">
        <v>2620</v>
      </c>
      <c r="P22" s="167" t="s">
        <v>603</v>
      </c>
      <c r="Q22" s="167" t="s">
        <v>604</v>
      </c>
      <c r="R22" s="167" t="s">
        <v>177</v>
      </c>
      <c r="S22" s="167" t="s">
        <v>2621</v>
      </c>
    </row>
    <row r="23" spans="1:19">
      <c r="A23" s="140"/>
      <c r="C23" s="139" t="s">
        <v>178</v>
      </c>
      <c r="D23" s="139" t="s">
        <v>180</v>
      </c>
      <c r="E23" s="139"/>
      <c r="F23" s="155">
        <v>0</v>
      </c>
      <c r="G23" s="155" t="s">
        <v>1227</v>
      </c>
      <c r="H23" s="155">
        <v>25</v>
      </c>
      <c r="I23" s="139"/>
      <c r="J23" s="139" t="s">
        <v>1228</v>
      </c>
      <c r="K23" s="139"/>
      <c r="L23" s="139"/>
      <c r="M23" s="139" t="s">
        <v>207</v>
      </c>
      <c r="N23" s="167" t="s">
        <v>2622</v>
      </c>
      <c r="O23" s="167" t="s">
        <v>2623</v>
      </c>
      <c r="P23" s="167" t="s">
        <v>603</v>
      </c>
      <c r="Q23" s="167" t="s">
        <v>605</v>
      </c>
      <c r="R23" s="167" t="s">
        <v>180</v>
      </c>
      <c r="S23" s="167" t="s">
        <v>2624</v>
      </c>
    </row>
    <row r="24" spans="1:19">
      <c r="A24" s="140"/>
      <c r="B24" s="139" t="s">
        <v>1210</v>
      </c>
      <c r="C24" s="139" t="s">
        <v>165</v>
      </c>
      <c r="D24" s="139" t="s">
        <v>166</v>
      </c>
      <c r="E24" s="139"/>
      <c r="F24" s="155">
        <v>0</v>
      </c>
      <c r="G24" s="155">
        <v>0</v>
      </c>
      <c r="H24" s="155" t="s">
        <v>1190</v>
      </c>
      <c r="I24" s="139"/>
      <c r="J24" s="139" t="s">
        <v>1211</v>
      </c>
      <c r="K24" s="139"/>
      <c r="L24" s="139"/>
      <c r="M24" s="139"/>
    </row>
    <row r="25" spans="1:19">
      <c r="A25" s="140" t="s">
        <v>1527</v>
      </c>
      <c r="B25" s="141">
        <v>0</v>
      </c>
      <c r="C25" s="141" t="s">
        <v>1182</v>
      </c>
      <c r="D25" s="141"/>
      <c r="E25" s="141"/>
      <c r="F25" s="156"/>
      <c r="G25" s="156"/>
      <c r="H25" s="156"/>
      <c r="I25" s="141"/>
      <c r="J25" s="141"/>
      <c r="K25" s="141"/>
      <c r="L25" s="141"/>
      <c r="M25" s="141"/>
    </row>
    <row r="26" spans="1:19">
      <c r="A26" s="140"/>
      <c r="B26" s="139">
        <v>1</v>
      </c>
      <c r="C26" s="139" t="s">
        <v>184</v>
      </c>
      <c r="D26" s="139" t="s">
        <v>1280</v>
      </c>
      <c r="E26" s="139"/>
      <c r="F26" s="155"/>
      <c r="G26" s="155" t="s">
        <v>1229</v>
      </c>
      <c r="H26" s="155">
        <v>20</v>
      </c>
      <c r="I26" s="139" t="s">
        <v>1230</v>
      </c>
      <c r="J26" s="139"/>
      <c r="K26" s="139"/>
      <c r="L26" s="139"/>
      <c r="M26" s="139" t="s">
        <v>279</v>
      </c>
    </row>
    <row r="27" spans="1:19">
      <c r="A27" s="140"/>
      <c r="B27" s="139"/>
      <c r="C27" s="139" t="s">
        <v>185</v>
      </c>
      <c r="D27" s="139" t="s">
        <v>186</v>
      </c>
      <c r="E27" s="139"/>
      <c r="F27" s="155">
        <v>10</v>
      </c>
      <c r="G27" s="155"/>
      <c r="H27" s="155">
        <v>40</v>
      </c>
      <c r="I27" s="139" t="s">
        <v>1231</v>
      </c>
      <c r="J27" s="139" t="s">
        <v>1232</v>
      </c>
      <c r="K27" s="139"/>
      <c r="L27" s="139"/>
      <c r="M27" s="139" t="s">
        <v>285</v>
      </c>
    </row>
    <row r="28" spans="1:19">
      <c r="A28" s="140"/>
      <c r="B28" s="139"/>
      <c r="C28" s="145" t="s">
        <v>188</v>
      </c>
      <c r="D28" s="145" t="s">
        <v>194</v>
      </c>
      <c r="E28" s="145"/>
      <c r="F28" s="159">
        <v>10</v>
      </c>
      <c r="G28" s="159"/>
      <c r="H28" s="159">
        <v>30</v>
      </c>
      <c r="I28" s="145" t="s">
        <v>1233</v>
      </c>
      <c r="J28" s="145" t="s">
        <v>1234</v>
      </c>
      <c r="K28" s="145"/>
      <c r="L28" s="145"/>
      <c r="M28" s="145" t="s">
        <v>2663</v>
      </c>
    </row>
    <row r="29" spans="1:19">
      <c r="A29" s="140"/>
      <c r="B29" s="139" t="s">
        <v>203</v>
      </c>
      <c r="C29" s="139" t="s">
        <v>162</v>
      </c>
      <c r="D29" s="139" t="s">
        <v>204</v>
      </c>
      <c r="E29" s="139"/>
      <c r="F29" s="155"/>
      <c r="G29" s="155"/>
      <c r="H29" s="155" t="s">
        <v>1190</v>
      </c>
      <c r="I29" s="139"/>
      <c r="J29" s="139" t="s">
        <v>1235</v>
      </c>
      <c r="K29" s="139"/>
      <c r="L29" s="139"/>
      <c r="M29" s="139" t="s">
        <v>2031</v>
      </c>
    </row>
    <row r="30" spans="1:19">
      <c r="A30" s="140"/>
      <c r="B30" s="139"/>
      <c r="C30" s="139" t="s">
        <v>165</v>
      </c>
      <c r="D30" s="139" t="s">
        <v>2661</v>
      </c>
      <c r="E30" s="139"/>
      <c r="F30" s="155"/>
      <c r="G30" s="155"/>
      <c r="H30" s="155">
        <v>0</v>
      </c>
      <c r="I30" s="139"/>
      <c r="J30" s="139" t="s">
        <v>2662</v>
      </c>
      <c r="K30" s="139"/>
      <c r="L30" s="139"/>
      <c r="M30" s="139" t="s">
        <v>1571</v>
      </c>
    </row>
    <row r="31" spans="1:19">
      <c r="A31" s="140" t="s">
        <v>2384</v>
      </c>
      <c r="B31" s="139"/>
      <c r="C31" s="139"/>
      <c r="D31" s="139" t="s">
        <v>2655</v>
      </c>
      <c r="E31" s="139" t="s">
        <v>2491</v>
      </c>
      <c r="F31" s="155">
        <v>4</v>
      </c>
      <c r="G31" s="155">
        <v>9999</v>
      </c>
      <c r="H31" s="155">
        <v>10</v>
      </c>
      <c r="I31" s="139"/>
      <c r="J31" s="139" t="s">
        <v>2656</v>
      </c>
      <c r="K31" s="139"/>
      <c r="L31" s="139" t="s">
        <v>2657</v>
      </c>
      <c r="M31" s="139" t="s">
        <v>1057</v>
      </c>
      <c r="N31" s="167" t="s">
        <v>2659</v>
      </c>
      <c r="O31" s="167" t="s">
        <v>2658</v>
      </c>
      <c r="P31" s="167" t="s">
        <v>603</v>
      </c>
      <c r="Q31" s="167" t="s">
        <v>605</v>
      </c>
      <c r="R31" s="167" t="s">
        <v>2655</v>
      </c>
      <c r="S31" s="167" t="s">
        <v>2660</v>
      </c>
    </row>
    <row r="32" spans="1:19" ht="14.25" customHeight="1">
      <c r="A32" s="140" t="s">
        <v>2421</v>
      </c>
      <c r="B32" s="141">
        <v>0</v>
      </c>
      <c r="C32" s="141" t="s">
        <v>1182</v>
      </c>
      <c r="D32" s="141"/>
      <c r="E32" s="141"/>
      <c r="F32" s="156"/>
      <c r="G32" s="156"/>
      <c r="H32" s="156"/>
      <c r="I32" s="141"/>
      <c r="J32" s="141"/>
      <c r="K32" s="141"/>
      <c r="L32" s="141"/>
      <c r="M32" s="141"/>
    </row>
    <row r="33" spans="1:19">
      <c r="B33" s="139">
        <v>1</v>
      </c>
      <c r="C33" s="139"/>
      <c r="D33" s="139" t="s">
        <v>207</v>
      </c>
      <c r="E33" s="139"/>
      <c r="F33" s="155">
        <v>0</v>
      </c>
      <c r="G33" s="155">
        <v>9999</v>
      </c>
      <c r="H33" s="155">
        <v>20</v>
      </c>
      <c r="I33" s="139"/>
      <c r="J33" s="139" t="s">
        <v>209</v>
      </c>
      <c r="K33" s="139"/>
      <c r="L33" s="139"/>
      <c r="M33" s="139" t="s">
        <v>210</v>
      </c>
    </row>
    <row r="34" spans="1:19">
      <c r="B34" s="139" t="s">
        <v>211</v>
      </c>
      <c r="C34" s="139"/>
      <c r="D34" s="139" t="s">
        <v>767</v>
      </c>
      <c r="E34" s="139"/>
      <c r="F34" s="155"/>
      <c r="G34" s="155">
        <v>9999</v>
      </c>
      <c r="H34" s="155">
        <v>25</v>
      </c>
      <c r="I34" s="139" t="s">
        <v>212</v>
      </c>
      <c r="J34" s="139" t="s">
        <v>213</v>
      </c>
      <c r="K34" s="139"/>
      <c r="L34" s="139"/>
      <c r="M34" s="139" t="s">
        <v>214</v>
      </c>
    </row>
    <row r="35" spans="1:19">
      <c r="B35" s="139"/>
      <c r="C35" s="139"/>
      <c r="D35" s="139" t="s">
        <v>216</v>
      </c>
      <c r="E35" s="139"/>
      <c r="F35" s="155">
        <v>5</v>
      </c>
      <c r="G35" s="155">
        <v>9999</v>
      </c>
      <c r="H35" s="155">
        <v>30</v>
      </c>
      <c r="I35" s="139" t="s">
        <v>217</v>
      </c>
      <c r="J35" s="139" t="s">
        <v>220</v>
      </c>
      <c r="K35" s="139"/>
      <c r="L35" s="139"/>
      <c r="M35" s="139" t="s">
        <v>222</v>
      </c>
    </row>
    <row r="36" spans="1:19">
      <c r="B36" s="139" t="s">
        <v>223</v>
      </c>
      <c r="C36" s="139"/>
      <c r="D36" s="139" t="s">
        <v>765</v>
      </c>
      <c r="E36" s="139"/>
      <c r="F36" s="155"/>
      <c r="G36" s="155">
        <v>9999</v>
      </c>
      <c r="H36" s="155">
        <v>20</v>
      </c>
      <c r="I36" s="139"/>
      <c r="J36" s="139" t="s">
        <v>229</v>
      </c>
      <c r="K36" s="139"/>
      <c r="L36" s="139"/>
      <c r="M36" s="139" t="s">
        <v>66</v>
      </c>
      <c r="N36" s="167" t="s">
        <v>2625</v>
      </c>
      <c r="O36" s="167" t="s">
        <v>2626</v>
      </c>
      <c r="P36" s="167" t="s">
        <v>603</v>
      </c>
      <c r="Q36" s="167" t="s">
        <v>604</v>
      </c>
      <c r="R36" s="167" t="s">
        <v>2627</v>
      </c>
      <c r="S36" s="167" t="s">
        <v>2628</v>
      </c>
    </row>
    <row r="37" spans="1:19">
      <c r="B37" s="139" t="s">
        <v>232</v>
      </c>
      <c r="C37" s="139"/>
      <c r="D37" s="139" t="s">
        <v>233</v>
      </c>
      <c r="E37" s="139"/>
      <c r="F37" s="155">
        <v>0</v>
      </c>
      <c r="G37" s="155">
        <v>0</v>
      </c>
      <c r="H37" s="155">
        <v>20</v>
      </c>
      <c r="I37" s="139"/>
      <c r="J37" s="139" t="s">
        <v>237</v>
      </c>
      <c r="K37" s="139"/>
      <c r="L37" s="139"/>
      <c r="M37" s="139" t="s">
        <v>240</v>
      </c>
      <c r="N37" s="167" t="s">
        <v>2629</v>
      </c>
      <c r="O37" s="167" t="s">
        <v>2630</v>
      </c>
      <c r="P37" s="167" t="s">
        <v>603</v>
      </c>
      <c r="Q37" s="167" t="s">
        <v>604</v>
      </c>
      <c r="R37" s="167" t="s">
        <v>2631</v>
      </c>
      <c r="S37" s="167" t="s">
        <v>2632</v>
      </c>
    </row>
    <row r="38" spans="1:19" ht="14.25" customHeight="1">
      <c r="A38" s="140" t="s">
        <v>1729</v>
      </c>
      <c r="B38" s="141">
        <v>0</v>
      </c>
      <c r="C38" s="141" t="s">
        <v>1182</v>
      </c>
      <c r="D38" s="141"/>
      <c r="E38" s="141"/>
      <c r="F38" s="156"/>
      <c r="G38" s="156"/>
      <c r="H38" s="156"/>
      <c r="I38" s="141"/>
      <c r="J38" s="141"/>
      <c r="K38" s="141"/>
      <c r="L38" s="141"/>
      <c r="M38" s="141"/>
    </row>
    <row r="39" spans="1:19">
      <c r="A39" s="140"/>
      <c r="B39" s="139" t="s">
        <v>363</v>
      </c>
      <c r="C39" s="139"/>
      <c r="D39" s="139" t="s">
        <v>364</v>
      </c>
      <c r="E39" s="139"/>
      <c r="F39" s="155"/>
      <c r="G39" s="155"/>
      <c r="H39" s="155">
        <v>20</v>
      </c>
      <c r="I39" s="139"/>
      <c r="J39" s="139" t="s">
        <v>365</v>
      </c>
      <c r="K39" s="139"/>
      <c r="L39" s="139"/>
      <c r="M39" s="139" t="s">
        <v>279</v>
      </c>
    </row>
    <row r="40" spans="1:19">
      <c r="A40" s="140"/>
      <c r="B40" s="139"/>
      <c r="C40" s="139"/>
      <c r="D40" s="139" t="s">
        <v>1727</v>
      </c>
      <c r="E40" s="139"/>
      <c r="F40" s="155"/>
      <c r="G40" s="155"/>
      <c r="H40" s="155">
        <v>12</v>
      </c>
      <c r="I40" s="139"/>
      <c r="J40" s="139" t="s">
        <v>1726</v>
      </c>
      <c r="K40" s="139"/>
      <c r="L40" s="139"/>
      <c r="M40" s="139" t="s">
        <v>1728</v>
      </c>
    </row>
    <row r="41" spans="1:19">
      <c r="A41" s="140"/>
      <c r="B41" s="139"/>
      <c r="C41" s="139"/>
      <c r="D41" s="139" t="s">
        <v>1281</v>
      </c>
      <c r="E41" s="139"/>
      <c r="F41" s="155"/>
      <c r="G41" s="155"/>
      <c r="H41" s="155">
        <v>15</v>
      </c>
      <c r="I41" s="139"/>
      <c r="J41" s="139" t="s">
        <v>366</v>
      </c>
      <c r="K41" s="139"/>
      <c r="L41" s="139"/>
      <c r="M41" s="139" t="s">
        <v>1572</v>
      </c>
    </row>
    <row r="42" spans="1:19">
      <c r="A42" s="140"/>
      <c r="B42" s="139" t="s">
        <v>367</v>
      </c>
      <c r="C42" s="139"/>
      <c r="D42" s="139" t="s">
        <v>368</v>
      </c>
      <c r="E42" s="139"/>
      <c r="F42" s="155">
        <v>4</v>
      </c>
      <c r="G42" s="155"/>
      <c r="H42" s="155">
        <v>15</v>
      </c>
      <c r="I42" s="139"/>
      <c r="J42" s="139" t="s">
        <v>369</v>
      </c>
      <c r="K42" s="139"/>
      <c r="L42" s="139"/>
      <c r="M42" s="139" t="s">
        <v>285</v>
      </c>
    </row>
    <row r="43" spans="1:19">
      <c r="A43" s="140"/>
      <c r="B43" s="139"/>
      <c r="C43" s="139"/>
      <c r="D43" s="139" t="s">
        <v>370</v>
      </c>
      <c r="E43" s="139"/>
      <c r="F43" s="155">
        <v>0</v>
      </c>
      <c r="G43" s="155"/>
      <c r="H43" s="155">
        <v>10</v>
      </c>
      <c r="I43" s="139"/>
      <c r="J43" s="139" t="s">
        <v>371</v>
      </c>
      <c r="K43" s="139"/>
      <c r="L43" s="139"/>
      <c r="M43" s="139" t="s">
        <v>1057</v>
      </c>
    </row>
    <row r="44" spans="1:19">
      <c r="A44" s="140"/>
      <c r="B44" s="139" t="s">
        <v>372</v>
      </c>
      <c r="C44" s="139"/>
      <c r="D44" s="139" t="s">
        <v>1743</v>
      </c>
      <c r="E44" s="139"/>
      <c r="F44" s="155"/>
      <c r="G44" s="155"/>
      <c r="H44" s="155"/>
      <c r="I44" s="139"/>
      <c r="J44" s="139" t="s">
        <v>373</v>
      </c>
      <c r="K44" s="139"/>
      <c r="L44" s="139"/>
      <c r="M44" s="139"/>
    </row>
    <row r="45" spans="1:19">
      <c r="A45" s="140" t="s">
        <v>1528</v>
      </c>
      <c r="B45" s="141">
        <v>0</v>
      </c>
      <c r="C45" s="141" t="s">
        <v>1182</v>
      </c>
      <c r="D45" s="141"/>
      <c r="E45" s="141"/>
      <c r="F45" s="156"/>
      <c r="G45" s="156"/>
      <c r="H45" s="156"/>
      <c r="I45" s="141"/>
      <c r="J45" s="141"/>
      <c r="K45" s="141"/>
      <c r="L45" s="141"/>
      <c r="M45" s="141"/>
    </row>
    <row r="46" spans="1:19">
      <c r="A46" s="140"/>
      <c r="B46" s="139">
        <v>1</v>
      </c>
      <c r="C46" s="139" t="s">
        <v>374</v>
      </c>
      <c r="D46" s="139" t="s">
        <v>375</v>
      </c>
      <c r="E46" s="139"/>
      <c r="F46" s="155">
        <v>10</v>
      </c>
      <c r="G46" s="155"/>
      <c r="H46" s="155" t="s">
        <v>1236</v>
      </c>
      <c r="I46" s="139" t="s">
        <v>1237</v>
      </c>
      <c r="J46" s="139" t="s">
        <v>1238</v>
      </c>
      <c r="K46" s="139"/>
      <c r="L46" s="139"/>
      <c r="M46" s="139"/>
    </row>
    <row r="47" spans="1:19">
      <c r="A47" s="140"/>
      <c r="B47" s="139"/>
      <c r="C47" s="139" t="s">
        <v>376</v>
      </c>
      <c r="D47" s="139" t="s">
        <v>377</v>
      </c>
      <c r="E47" s="139"/>
      <c r="F47" s="155"/>
      <c r="G47" s="155"/>
      <c r="H47" s="155"/>
      <c r="I47" s="139"/>
      <c r="J47" s="139"/>
      <c r="K47" s="139"/>
      <c r="L47" s="139"/>
      <c r="M47" s="139"/>
    </row>
    <row r="48" spans="1:19">
      <c r="A48" s="140"/>
      <c r="B48" s="139"/>
      <c r="C48" s="139" t="s">
        <v>1239</v>
      </c>
      <c r="D48" s="139" t="s">
        <v>378</v>
      </c>
      <c r="E48" s="139"/>
      <c r="F48" s="155">
        <v>0</v>
      </c>
      <c r="G48" s="155"/>
      <c r="H48" s="155" t="s">
        <v>1240</v>
      </c>
      <c r="I48" s="139"/>
      <c r="J48" s="139" t="s">
        <v>1241</v>
      </c>
      <c r="K48" s="139"/>
      <c r="L48" s="139"/>
      <c r="M48" s="139"/>
      <c r="N48" s="167" t="s">
        <v>2642</v>
      </c>
      <c r="O48" s="167" t="s">
        <v>2643</v>
      </c>
      <c r="P48" s="167" t="s">
        <v>603</v>
      </c>
      <c r="Q48" s="167" t="s">
        <v>604</v>
      </c>
      <c r="R48" s="167" t="s">
        <v>2644</v>
      </c>
      <c r="S48" s="167" t="s">
        <v>2645</v>
      </c>
    </row>
    <row r="49" spans="1:13">
      <c r="A49" s="140"/>
      <c r="B49" s="139" t="s">
        <v>1</v>
      </c>
      <c r="C49" s="139" t="s">
        <v>8</v>
      </c>
      <c r="D49" s="139" t="s">
        <v>379</v>
      </c>
      <c r="E49" s="139"/>
      <c r="F49" s="155"/>
      <c r="G49" s="155" t="s">
        <v>1242</v>
      </c>
      <c r="H49" s="155">
        <v>10</v>
      </c>
      <c r="I49" s="139" t="s">
        <v>1243</v>
      </c>
      <c r="J49" s="139" t="s">
        <v>1244</v>
      </c>
      <c r="K49" s="139"/>
      <c r="L49" s="139"/>
      <c r="M49" s="139"/>
    </row>
    <row r="50" spans="1:13">
      <c r="A50" s="140"/>
      <c r="B50" s="139"/>
      <c r="C50" s="139" t="s">
        <v>15</v>
      </c>
      <c r="D50" s="139" t="s">
        <v>380</v>
      </c>
      <c r="E50" s="139"/>
      <c r="F50" s="155"/>
      <c r="G50" s="155"/>
      <c r="H50" s="155">
        <v>10</v>
      </c>
      <c r="I50" s="139" t="s">
        <v>1245</v>
      </c>
      <c r="J50" s="139" t="s">
        <v>1246</v>
      </c>
      <c r="K50" s="139"/>
      <c r="L50" s="139"/>
      <c r="M50" s="139"/>
    </row>
    <row r="51" spans="1:13">
      <c r="A51" s="140"/>
      <c r="B51" s="139" t="s">
        <v>381</v>
      </c>
      <c r="C51" s="139" t="s">
        <v>20</v>
      </c>
      <c r="D51" s="139" t="s">
        <v>382</v>
      </c>
      <c r="E51" s="139"/>
      <c r="F51" s="155"/>
      <c r="G51" s="155"/>
      <c r="H51" s="155">
        <v>10</v>
      </c>
      <c r="I51" s="139" t="s">
        <v>383</v>
      </c>
      <c r="J51" s="139" t="s">
        <v>1247</v>
      </c>
      <c r="K51" s="139"/>
      <c r="L51" s="139"/>
      <c r="M51" s="139"/>
    </row>
    <row r="52" spans="1:13">
      <c r="A52" s="140"/>
      <c r="B52" s="139"/>
      <c r="C52" s="139" t="s">
        <v>26</v>
      </c>
      <c r="D52" s="139" t="s">
        <v>384</v>
      </c>
      <c r="E52" s="139"/>
      <c r="F52" s="155">
        <v>3</v>
      </c>
      <c r="G52" s="155"/>
      <c r="H52" s="155">
        <v>12</v>
      </c>
      <c r="I52" s="139" t="s">
        <v>1248</v>
      </c>
      <c r="J52" s="139" t="s">
        <v>1249</v>
      </c>
      <c r="K52" s="139"/>
      <c r="L52" s="139"/>
      <c r="M52" s="139"/>
    </row>
    <row r="53" spans="1:13">
      <c r="A53" s="140"/>
      <c r="B53" s="139" t="s">
        <v>37</v>
      </c>
      <c r="C53" s="139" t="s">
        <v>46</v>
      </c>
      <c r="D53" s="139" t="s">
        <v>387</v>
      </c>
      <c r="E53" s="139"/>
      <c r="F53" s="155">
        <v>4</v>
      </c>
      <c r="G53" s="155"/>
      <c r="H53" s="155">
        <v>10</v>
      </c>
      <c r="I53" s="139" t="s">
        <v>1250</v>
      </c>
      <c r="J53" s="139" t="s">
        <v>1251</v>
      </c>
      <c r="K53" s="139"/>
      <c r="L53" s="139"/>
      <c r="M53" s="139"/>
    </row>
    <row r="54" spans="1:13">
      <c r="A54" s="140"/>
      <c r="B54" s="139"/>
      <c r="C54" s="139" t="s">
        <v>38</v>
      </c>
      <c r="D54" s="139" t="s">
        <v>388</v>
      </c>
      <c r="E54" s="139"/>
      <c r="F54" s="155"/>
      <c r="G54" s="155"/>
      <c r="H54" s="155">
        <v>10</v>
      </c>
      <c r="I54" s="139" t="s">
        <v>389</v>
      </c>
      <c r="J54" s="139" t="s">
        <v>1252</v>
      </c>
      <c r="K54" s="139"/>
      <c r="L54" s="139"/>
      <c r="M54" s="139"/>
    </row>
    <row r="55" spans="1:13">
      <c r="A55" s="140"/>
      <c r="B55" s="139" t="s">
        <v>55</v>
      </c>
      <c r="C55" s="139" t="s">
        <v>86</v>
      </c>
      <c r="D55" s="139" t="s">
        <v>392</v>
      </c>
      <c r="E55" s="139"/>
      <c r="F55" s="155">
        <v>4</v>
      </c>
      <c r="G55" s="155"/>
      <c r="H55" s="155">
        <v>10</v>
      </c>
      <c r="I55" s="139" t="s">
        <v>1253</v>
      </c>
      <c r="J55" s="139"/>
      <c r="K55" s="139"/>
      <c r="L55" s="139"/>
      <c r="M55" s="139"/>
    </row>
    <row r="56" spans="1:13">
      <c r="A56" s="140"/>
      <c r="B56" s="139"/>
      <c r="C56" s="139" t="s">
        <v>91</v>
      </c>
      <c r="D56" s="139" t="s">
        <v>394</v>
      </c>
      <c r="E56" s="139"/>
      <c r="F56" s="155"/>
      <c r="G56" s="155">
        <v>600</v>
      </c>
      <c r="H56" s="155" t="s">
        <v>1185</v>
      </c>
      <c r="I56" s="139" t="s">
        <v>1254</v>
      </c>
      <c r="J56" s="139"/>
      <c r="K56" s="139"/>
      <c r="L56" s="139"/>
      <c r="M56" s="139"/>
    </row>
    <row r="57" spans="1:13">
      <c r="A57" s="140"/>
      <c r="B57" s="139" t="s">
        <v>104</v>
      </c>
      <c r="C57" s="139" t="s">
        <v>106</v>
      </c>
      <c r="D57" s="139" t="s">
        <v>397</v>
      </c>
      <c r="E57" s="139"/>
      <c r="F57" s="155"/>
      <c r="G57" s="155"/>
      <c r="H57" s="155">
        <v>10</v>
      </c>
      <c r="I57" s="139" t="s">
        <v>1255</v>
      </c>
      <c r="J57" s="139" t="s">
        <v>1256</v>
      </c>
      <c r="K57" s="139"/>
      <c r="L57" s="139"/>
      <c r="M57" s="139"/>
    </row>
    <row r="58" spans="1:13">
      <c r="A58" s="140"/>
      <c r="B58" s="139"/>
      <c r="C58" s="139" t="s">
        <v>115</v>
      </c>
      <c r="D58" s="139" t="s">
        <v>402</v>
      </c>
      <c r="E58" s="139"/>
      <c r="F58" s="155"/>
      <c r="G58" s="155"/>
      <c r="H58" s="155">
        <v>10</v>
      </c>
      <c r="I58" s="139" t="s">
        <v>1257</v>
      </c>
      <c r="J58" s="139" t="s">
        <v>1256</v>
      </c>
      <c r="K58" s="139"/>
      <c r="L58" s="139"/>
      <c r="M58" s="139"/>
    </row>
    <row r="59" spans="1:13">
      <c r="A59" s="140"/>
      <c r="B59" s="139" t="s">
        <v>170</v>
      </c>
      <c r="C59" s="139" t="s">
        <v>189</v>
      </c>
      <c r="D59" s="139" t="s">
        <v>404</v>
      </c>
      <c r="E59" s="139"/>
      <c r="F59" s="155"/>
      <c r="G59" s="155"/>
      <c r="H59" s="155">
        <v>5</v>
      </c>
      <c r="I59" s="139" t="s">
        <v>405</v>
      </c>
      <c r="J59" s="139" t="s">
        <v>1258</v>
      </c>
      <c r="K59" s="139"/>
      <c r="L59" s="139"/>
      <c r="M59" s="139"/>
    </row>
    <row r="60" spans="1:13">
      <c r="A60" s="140"/>
      <c r="B60" s="139"/>
      <c r="C60" s="139" t="s">
        <v>187</v>
      </c>
      <c r="D60" s="139" t="s">
        <v>406</v>
      </c>
      <c r="E60" s="139"/>
      <c r="F60" s="155"/>
      <c r="G60" s="155"/>
      <c r="H60" s="155"/>
      <c r="I60" s="139" t="s">
        <v>1259</v>
      </c>
      <c r="J60" s="139"/>
      <c r="K60" s="139"/>
      <c r="L60" s="139"/>
      <c r="M60" s="139"/>
    </row>
    <row r="61" spans="1:13">
      <c r="A61" s="140"/>
      <c r="B61" s="139" t="s">
        <v>126</v>
      </c>
      <c r="C61" s="139" t="s">
        <v>139</v>
      </c>
      <c r="D61" s="139" t="s">
        <v>413</v>
      </c>
      <c r="E61" s="139"/>
      <c r="F61" s="155"/>
      <c r="G61" s="155"/>
      <c r="H61" s="155" t="s">
        <v>1260</v>
      </c>
      <c r="I61" s="139" t="s">
        <v>1261</v>
      </c>
      <c r="J61" s="139"/>
      <c r="K61" s="139"/>
      <c r="L61" s="139"/>
      <c r="M61" s="139"/>
    </row>
    <row r="62" spans="1:13">
      <c r="A62" s="140"/>
      <c r="B62" s="139"/>
      <c r="C62" s="139" t="s">
        <v>142</v>
      </c>
      <c r="D62" s="139" t="s">
        <v>416</v>
      </c>
      <c r="E62" s="139"/>
      <c r="F62" s="155"/>
      <c r="G62" s="155"/>
      <c r="H62" s="155">
        <v>10</v>
      </c>
      <c r="I62" s="139" t="s">
        <v>1262</v>
      </c>
      <c r="J62" s="139" t="s">
        <v>1263</v>
      </c>
      <c r="K62" s="139"/>
      <c r="L62" s="139"/>
      <c r="M62" s="139"/>
    </row>
    <row r="63" spans="1:13">
      <c r="A63" s="140"/>
      <c r="B63" s="139" t="s">
        <v>195</v>
      </c>
      <c r="C63" s="139" t="s">
        <v>205</v>
      </c>
      <c r="D63" s="139" t="s">
        <v>421</v>
      </c>
      <c r="E63" s="139"/>
      <c r="F63" s="155">
        <v>2</v>
      </c>
      <c r="G63" s="155">
        <v>600</v>
      </c>
      <c r="H63" s="155" t="s">
        <v>1264</v>
      </c>
      <c r="I63" s="139" t="s">
        <v>1265</v>
      </c>
      <c r="J63" s="139" t="s">
        <v>1266</v>
      </c>
      <c r="K63" s="139"/>
      <c r="L63" s="139"/>
      <c r="M63" s="139"/>
    </row>
    <row r="64" spans="1:13">
      <c r="A64" s="140"/>
      <c r="B64" s="139"/>
      <c r="C64" s="139" t="s">
        <v>226</v>
      </c>
      <c r="D64" s="139" t="s">
        <v>426</v>
      </c>
      <c r="E64" s="139"/>
      <c r="F64" s="155"/>
      <c r="G64" s="155">
        <v>600</v>
      </c>
      <c r="H64" s="155" t="s">
        <v>1267</v>
      </c>
      <c r="I64" s="139" t="s">
        <v>1268</v>
      </c>
      <c r="J64" s="139" t="s">
        <v>1269</v>
      </c>
      <c r="K64" s="139"/>
      <c r="L64" s="139"/>
      <c r="M64" s="139"/>
    </row>
    <row r="65" spans="1:19">
      <c r="A65" s="140"/>
      <c r="B65" s="139" t="s">
        <v>249</v>
      </c>
      <c r="C65" s="139" t="s">
        <v>431</v>
      </c>
      <c r="D65" s="139" t="s">
        <v>432</v>
      </c>
      <c r="E65" s="139"/>
      <c r="F65" s="155"/>
      <c r="G65" s="155"/>
      <c r="H65" s="155">
        <v>10</v>
      </c>
      <c r="I65" s="139" t="s">
        <v>1270</v>
      </c>
      <c r="J65" s="139" t="s">
        <v>1271</v>
      </c>
      <c r="K65" s="139"/>
      <c r="L65" s="139"/>
      <c r="M65" s="139"/>
    </row>
    <row r="66" spans="1:19">
      <c r="A66" s="140"/>
      <c r="B66" s="139"/>
      <c r="C66" s="139" t="s">
        <v>436</v>
      </c>
      <c r="D66" s="139" t="s">
        <v>437</v>
      </c>
      <c r="E66" s="139"/>
      <c r="F66" s="155"/>
      <c r="G66" s="155"/>
      <c r="H66" s="155">
        <v>15</v>
      </c>
      <c r="I66" s="139" t="s">
        <v>1272</v>
      </c>
      <c r="J66" s="139" t="s">
        <v>1273</v>
      </c>
      <c r="K66" s="139"/>
      <c r="L66" s="139"/>
      <c r="M66" s="139"/>
    </row>
    <row r="67" spans="1:19">
      <c r="A67" s="140"/>
      <c r="B67" s="139" t="s">
        <v>362</v>
      </c>
      <c r="C67" s="139" t="s">
        <v>442</v>
      </c>
      <c r="D67" s="139" t="s">
        <v>444</v>
      </c>
      <c r="E67" s="139"/>
      <c r="F67" s="155"/>
      <c r="G67" s="155"/>
      <c r="H67" s="155"/>
      <c r="I67" s="139"/>
      <c r="J67" s="139"/>
      <c r="K67" s="139"/>
      <c r="L67" s="139"/>
      <c r="M67" s="139"/>
    </row>
    <row r="68" spans="1:19">
      <c r="A68" s="140"/>
      <c r="B68" s="139"/>
      <c r="C68" s="139" t="s">
        <v>446</v>
      </c>
      <c r="D68" s="139" t="s">
        <v>447</v>
      </c>
      <c r="E68" s="139"/>
      <c r="F68" s="155"/>
      <c r="G68" s="155"/>
      <c r="H68" s="155">
        <v>10</v>
      </c>
      <c r="I68" s="139" t="s">
        <v>450</v>
      </c>
      <c r="J68" s="139" t="s">
        <v>1274</v>
      </c>
      <c r="K68" s="139"/>
      <c r="L68" s="139"/>
      <c r="M68" s="139"/>
    </row>
    <row r="69" spans="1:19">
      <c r="A69" s="140"/>
      <c r="B69" s="139" t="s">
        <v>453</v>
      </c>
      <c r="C69" s="139" t="s">
        <v>1275</v>
      </c>
      <c r="D69" s="139" t="s">
        <v>454</v>
      </c>
      <c r="E69" s="139"/>
      <c r="F69" s="155"/>
      <c r="G69" s="155"/>
      <c r="H69" s="155">
        <v>10</v>
      </c>
      <c r="I69" s="139" t="s">
        <v>1276</v>
      </c>
      <c r="J69" s="139" t="s">
        <v>1277</v>
      </c>
      <c r="K69" s="139"/>
      <c r="L69" s="139"/>
      <c r="M69" s="139"/>
    </row>
    <row r="70" spans="1:19">
      <c r="A70" s="140"/>
      <c r="B70" s="139"/>
      <c r="C70" s="139" t="s">
        <v>1278</v>
      </c>
      <c r="D70" s="139" t="s">
        <v>455</v>
      </c>
      <c r="E70" s="139"/>
      <c r="F70" s="155"/>
      <c r="G70" s="155"/>
      <c r="H70" s="155"/>
      <c r="I70" s="139"/>
      <c r="J70" s="139" t="s">
        <v>1279</v>
      </c>
      <c r="K70" s="139"/>
      <c r="L70" s="139"/>
      <c r="M70" s="139"/>
    </row>
    <row r="71" spans="1:19">
      <c r="A71" s="139" t="s">
        <v>2376</v>
      </c>
      <c r="C71" s="139"/>
      <c r="D71" s="139" t="s">
        <v>2377</v>
      </c>
      <c r="E71" s="139"/>
      <c r="F71" s="155"/>
      <c r="G71" s="155"/>
      <c r="H71" s="155"/>
      <c r="I71" s="139"/>
      <c r="J71" s="139" t="s">
        <v>2378</v>
      </c>
      <c r="K71" s="139" t="s">
        <v>2383</v>
      </c>
      <c r="L71" s="139"/>
    </row>
    <row r="72" spans="1:19">
      <c r="A72" s="139" t="s">
        <v>2379</v>
      </c>
      <c r="C72" s="139"/>
      <c r="D72" s="139" t="s">
        <v>2380</v>
      </c>
      <c r="E72" s="139" t="s">
        <v>2432</v>
      </c>
      <c r="F72" s="155">
        <v>1</v>
      </c>
      <c r="G72" s="155"/>
      <c r="H72" s="155">
        <v>1</v>
      </c>
      <c r="I72" s="139"/>
      <c r="J72" s="139" t="s">
        <v>2381</v>
      </c>
      <c r="K72" s="139" t="s">
        <v>2384</v>
      </c>
      <c r="L72" s="139" t="s">
        <v>2429</v>
      </c>
      <c r="M72" s="95" t="s">
        <v>1571</v>
      </c>
    </row>
    <row r="73" spans="1:19">
      <c r="A73" s="139" t="s">
        <v>2382</v>
      </c>
      <c r="C73" s="139"/>
      <c r="D73" s="139" t="s">
        <v>2386</v>
      </c>
      <c r="E73" s="139" t="s">
        <v>2432</v>
      </c>
      <c r="F73" s="155">
        <v>2</v>
      </c>
      <c r="G73" s="155"/>
      <c r="H73" s="155">
        <v>10</v>
      </c>
      <c r="I73" s="139"/>
      <c r="J73" s="139" t="s">
        <v>2387</v>
      </c>
      <c r="K73" s="139" t="s">
        <v>2385</v>
      </c>
      <c r="L73" s="139" t="s">
        <v>2433</v>
      </c>
      <c r="M73" s="95" t="s">
        <v>1571</v>
      </c>
      <c r="N73" s="167" t="s">
        <v>2408</v>
      </c>
      <c r="O73" s="167" t="s">
        <v>2409</v>
      </c>
      <c r="P73" s="167" t="s">
        <v>603</v>
      </c>
      <c r="Q73" s="167" t="s">
        <v>605</v>
      </c>
      <c r="R73" s="168" t="s">
        <v>2386</v>
      </c>
      <c r="S73" s="167" t="s">
        <v>2291</v>
      </c>
    </row>
    <row r="74" spans="1:19">
      <c r="A74" s="139" t="s">
        <v>2388</v>
      </c>
      <c r="C74" s="139"/>
      <c r="D74" s="139" t="s">
        <v>2389</v>
      </c>
      <c r="E74" s="139" t="s">
        <v>2432</v>
      </c>
      <c r="F74" s="155"/>
      <c r="G74" s="155"/>
      <c r="H74" s="155">
        <v>1</v>
      </c>
      <c r="I74" s="139"/>
      <c r="J74" s="139" t="s">
        <v>2391</v>
      </c>
      <c r="K74" s="139" t="s">
        <v>2390</v>
      </c>
      <c r="L74" s="139" t="s">
        <v>2434</v>
      </c>
      <c r="M74" s="95" t="s">
        <v>1571</v>
      </c>
      <c r="N74" s="167" t="s">
        <v>2410</v>
      </c>
      <c r="O74" s="167" t="s">
        <v>2411</v>
      </c>
      <c r="P74" s="167" t="s">
        <v>603</v>
      </c>
      <c r="Q74" s="167" t="s">
        <v>605</v>
      </c>
      <c r="R74" s="168" t="s">
        <v>2389</v>
      </c>
      <c r="S74" s="167" t="s">
        <v>2418</v>
      </c>
    </row>
    <row r="75" spans="1:19">
      <c r="A75" s="139" t="s">
        <v>2392</v>
      </c>
      <c r="C75" s="139"/>
      <c r="D75" s="139" t="s">
        <v>2406</v>
      </c>
      <c r="E75" s="139" t="s">
        <v>2435</v>
      </c>
      <c r="F75" s="155">
        <v>1.5</v>
      </c>
      <c r="G75" s="155">
        <v>1200</v>
      </c>
      <c r="H75" s="155">
        <v>1</v>
      </c>
      <c r="I75" s="139"/>
      <c r="J75" s="139" t="s">
        <v>2407</v>
      </c>
      <c r="K75" s="139" t="s">
        <v>2393</v>
      </c>
      <c r="L75" s="139" t="s">
        <v>2277</v>
      </c>
      <c r="M75" s="95" t="s">
        <v>285</v>
      </c>
    </row>
    <row r="76" spans="1:19">
      <c r="A76" s="139" t="s">
        <v>2394</v>
      </c>
      <c r="C76" s="139"/>
      <c r="D76" s="139" t="s">
        <v>2396</v>
      </c>
      <c r="E76" s="139" t="s">
        <v>2432</v>
      </c>
      <c r="F76" s="155"/>
      <c r="G76" s="155"/>
      <c r="H76" s="155"/>
      <c r="I76" s="139"/>
      <c r="J76" s="139" t="s">
        <v>2397</v>
      </c>
      <c r="K76" s="139" t="s">
        <v>2395</v>
      </c>
      <c r="L76" s="139" t="s">
        <v>2436</v>
      </c>
      <c r="M76" s="95" t="s">
        <v>1571</v>
      </c>
      <c r="N76" s="167" t="s">
        <v>2412</v>
      </c>
      <c r="O76" s="167" t="s">
        <v>2413</v>
      </c>
      <c r="P76" s="167" t="s">
        <v>604</v>
      </c>
      <c r="Q76" s="167" t="s">
        <v>604</v>
      </c>
      <c r="R76" s="168" t="s">
        <v>2396</v>
      </c>
      <c r="S76" s="167" t="s">
        <v>2419</v>
      </c>
    </row>
    <row r="77" spans="1:19">
      <c r="A77" s="139" t="s">
        <v>2398</v>
      </c>
      <c r="C77" s="139"/>
      <c r="D77" s="139" t="s">
        <v>2400</v>
      </c>
      <c r="E77" s="139"/>
      <c r="F77" s="155"/>
      <c r="G77" s="155"/>
      <c r="H77" s="155"/>
      <c r="I77" s="139"/>
      <c r="J77" s="139" t="s">
        <v>2401</v>
      </c>
      <c r="K77" s="139" t="s">
        <v>2399</v>
      </c>
      <c r="L77" s="139"/>
      <c r="N77" s="167" t="s">
        <v>2414</v>
      </c>
      <c r="O77" s="167" t="s">
        <v>2415</v>
      </c>
      <c r="P77" s="167" t="s">
        <v>603</v>
      </c>
      <c r="Q77" s="167" t="s">
        <v>604</v>
      </c>
      <c r="R77" s="167" t="s">
        <v>2400</v>
      </c>
      <c r="S77" s="167" t="s">
        <v>2295</v>
      </c>
    </row>
    <row r="78" spans="1:19">
      <c r="A78" s="139" t="s">
        <v>2402</v>
      </c>
      <c r="C78" s="139"/>
      <c r="D78" s="139" t="s">
        <v>2403</v>
      </c>
      <c r="E78" s="139" t="s">
        <v>2435</v>
      </c>
      <c r="F78" s="155"/>
      <c r="G78" s="155">
        <v>1200</v>
      </c>
      <c r="H78" s="155">
        <v>10</v>
      </c>
      <c r="I78" s="139"/>
      <c r="J78" s="139" t="s">
        <v>2405</v>
      </c>
      <c r="K78" s="139" t="s">
        <v>2404</v>
      </c>
      <c r="L78" s="139" t="s">
        <v>2437</v>
      </c>
      <c r="M78" s="95" t="s">
        <v>285</v>
      </c>
      <c r="N78" s="167" t="s">
        <v>2416</v>
      </c>
      <c r="O78" s="167" t="s">
        <v>2417</v>
      </c>
      <c r="P78" s="167" t="s">
        <v>603</v>
      </c>
      <c r="Q78" s="167" t="s">
        <v>604</v>
      </c>
      <c r="R78" s="167" t="s">
        <v>2403</v>
      </c>
      <c r="S78" s="167" t="s">
        <v>2420</v>
      </c>
    </row>
    <row r="79" spans="1:19" ht="14.25" customHeight="1">
      <c r="A79" s="140" t="s">
        <v>2422</v>
      </c>
      <c r="B79" s="141">
        <v>0</v>
      </c>
      <c r="C79" s="141" t="s">
        <v>206</v>
      </c>
      <c r="D79" s="141"/>
      <c r="E79" s="141"/>
      <c r="F79" s="156"/>
      <c r="G79" s="156"/>
      <c r="H79" s="156"/>
      <c r="I79" s="141"/>
      <c r="J79" s="141"/>
      <c r="K79" s="141"/>
      <c r="L79" s="141"/>
      <c r="M79" s="141"/>
    </row>
    <row r="80" spans="1:19">
      <c r="B80" s="139">
        <v>1</v>
      </c>
      <c r="C80" s="139"/>
      <c r="D80" s="139" t="s">
        <v>466</v>
      </c>
      <c r="E80" s="139" t="s">
        <v>2432</v>
      </c>
      <c r="F80" s="155"/>
      <c r="G80" s="155"/>
      <c r="H80" s="155"/>
      <c r="I80" s="139"/>
      <c r="J80" s="139" t="s">
        <v>468</v>
      </c>
      <c r="K80" s="139"/>
      <c r="L80" s="139" t="s">
        <v>2462</v>
      </c>
      <c r="M80" s="95" t="s">
        <v>1571</v>
      </c>
    </row>
    <row r="81" spans="1:19">
      <c r="B81" s="139"/>
      <c r="C81" s="139"/>
      <c r="D81" s="139" t="s">
        <v>470</v>
      </c>
      <c r="E81" s="139" t="s">
        <v>2491</v>
      </c>
      <c r="F81" s="155"/>
      <c r="G81" s="155"/>
      <c r="H81" s="155">
        <v>15</v>
      </c>
      <c r="I81" s="139"/>
      <c r="J81" s="139" t="s">
        <v>472</v>
      </c>
      <c r="K81" s="139"/>
      <c r="L81" s="139" t="s">
        <v>2463</v>
      </c>
      <c r="M81" s="139" t="s">
        <v>1057</v>
      </c>
    </row>
    <row r="82" spans="1:19">
      <c r="B82" s="139"/>
      <c r="C82" s="139"/>
      <c r="D82" s="139" t="s">
        <v>475</v>
      </c>
      <c r="E82" s="139" t="s">
        <v>2432</v>
      </c>
      <c r="F82" s="155"/>
      <c r="G82" s="155"/>
      <c r="H82" s="155">
        <v>40</v>
      </c>
      <c r="I82" s="139"/>
      <c r="J82" s="139" t="s">
        <v>476</v>
      </c>
      <c r="K82" s="139"/>
      <c r="L82" s="95" t="s">
        <v>2464</v>
      </c>
      <c r="M82" s="95" t="s">
        <v>1572</v>
      </c>
    </row>
    <row r="83" spans="1:19">
      <c r="B83" s="139"/>
      <c r="C83" s="139"/>
      <c r="D83" s="139" t="s">
        <v>477</v>
      </c>
      <c r="E83" s="139" t="s">
        <v>2432</v>
      </c>
      <c r="F83" s="155"/>
      <c r="G83" s="155"/>
      <c r="H83" s="155">
        <v>20</v>
      </c>
      <c r="I83" s="139"/>
      <c r="J83" s="139" t="s">
        <v>480</v>
      </c>
      <c r="K83" s="139"/>
      <c r="L83" s="139" t="s">
        <v>2465</v>
      </c>
      <c r="M83" s="139" t="s">
        <v>2017</v>
      </c>
    </row>
    <row r="84" spans="1:19">
      <c r="B84" s="146">
        <v>2</v>
      </c>
      <c r="C84" s="146"/>
      <c r="D84" s="146" t="s">
        <v>525</v>
      </c>
      <c r="E84" s="146" t="s">
        <v>2432</v>
      </c>
      <c r="F84" s="160"/>
      <c r="G84" s="160"/>
      <c r="H84" s="160">
        <v>40</v>
      </c>
      <c r="I84" s="146"/>
      <c r="J84" s="146"/>
      <c r="K84" s="146"/>
      <c r="L84" s="146" t="s">
        <v>2466</v>
      </c>
      <c r="M84" s="146" t="s">
        <v>2027</v>
      </c>
    </row>
    <row r="85" spans="1:19">
      <c r="B85" s="146"/>
      <c r="C85" s="146"/>
      <c r="D85" s="146" t="s">
        <v>527</v>
      </c>
      <c r="E85" s="146" t="s">
        <v>2432</v>
      </c>
      <c r="F85" s="160"/>
      <c r="G85" s="160"/>
      <c r="H85" s="160">
        <v>40</v>
      </c>
      <c r="I85" s="146"/>
      <c r="J85" s="146" t="s">
        <v>528</v>
      </c>
      <c r="K85" s="146"/>
      <c r="L85" s="146" t="s">
        <v>2467</v>
      </c>
      <c r="M85" s="146" t="s">
        <v>283</v>
      </c>
    </row>
    <row r="86" spans="1:19">
      <c r="B86" s="147">
        <v>2</v>
      </c>
      <c r="C86" s="147"/>
      <c r="D86" s="147" t="s">
        <v>530</v>
      </c>
      <c r="E86" s="147" t="s">
        <v>2432</v>
      </c>
      <c r="F86" s="161"/>
      <c r="G86" s="161"/>
      <c r="H86" s="161">
        <v>40</v>
      </c>
      <c r="I86" s="147"/>
      <c r="J86" s="147"/>
      <c r="K86" s="147"/>
      <c r="L86" s="147" t="s">
        <v>2468</v>
      </c>
      <c r="M86" s="147" t="s">
        <v>2031</v>
      </c>
    </row>
    <row r="87" spans="1:19">
      <c r="B87" s="148"/>
      <c r="C87" s="148"/>
      <c r="D87" s="148" t="s">
        <v>532</v>
      </c>
      <c r="E87" s="148" t="s">
        <v>2432</v>
      </c>
      <c r="F87" s="162">
        <v>18</v>
      </c>
      <c r="G87" s="162"/>
      <c r="H87" s="162">
        <v>50</v>
      </c>
      <c r="I87" s="148"/>
      <c r="J87" s="148" t="s">
        <v>534</v>
      </c>
      <c r="K87" s="148"/>
      <c r="L87" s="148" t="s">
        <v>2469</v>
      </c>
      <c r="M87" s="148" t="s">
        <v>2024</v>
      </c>
    </row>
    <row r="88" spans="1:19">
      <c r="B88" s="149">
        <v>2</v>
      </c>
      <c r="C88" s="149"/>
      <c r="D88" s="149" t="s">
        <v>535</v>
      </c>
      <c r="E88" s="149" t="s">
        <v>2432</v>
      </c>
      <c r="F88" s="163"/>
      <c r="G88" s="163"/>
      <c r="H88" s="163">
        <v>40</v>
      </c>
      <c r="I88" s="149"/>
      <c r="J88" s="149" t="s">
        <v>536</v>
      </c>
      <c r="K88" s="149"/>
      <c r="L88" s="149" t="s">
        <v>2470</v>
      </c>
      <c r="M88" s="149" t="s">
        <v>2471</v>
      </c>
      <c r="N88" s="167" t="s">
        <v>2676</v>
      </c>
      <c r="O88" s="167" t="s">
        <v>2669</v>
      </c>
      <c r="P88" s="167" t="s">
        <v>603</v>
      </c>
      <c r="Q88" s="167" t="s">
        <v>604</v>
      </c>
      <c r="R88" s="167" t="s">
        <v>2671</v>
      </c>
      <c r="S88" s="167" t="s">
        <v>2670</v>
      </c>
    </row>
    <row r="89" spans="1:19">
      <c r="B89" s="149"/>
      <c r="C89" s="149"/>
      <c r="D89" s="149" t="s">
        <v>537</v>
      </c>
      <c r="E89" s="149" t="s">
        <v>2432</v>
      </c>
      <c r="F89" s="163">
        <v>8</v>
      </c>
      <c r="G89" s="163"/>
      <c r="H89" s="163">
        <v>30</v>
      </c>
      <c r="I89" s="149"/>
      <c r="J89" s="149" t="s">
        <v>538</v>
      </c>
      <c r="K89" s="149"/>
      <c r="L89" s="149" t="s">
        <v>2472</v>
      </c>
      <c r="M89" s="149" t="s">
        <v>2040</v>
      </c>
    </row>
    <row r="90" spans="1:19">
      <c r="B90" s="139" t="s">
        <v>539</v>
      </c>
      <c r="C90" s="139"/>
      <c r="D90" s="139" t="s">
        <v>540</v>
      </c>
      <c r="E90" s="139" t="s">
        <v>2432</v>
      </c>
      <c r="F90" s="155"/>
      <c r="G90" s="155"/>
      <c r="H90" s="155">
        <v>20</v>
      </c>
      <c r="I90" s="139"/>
      <c r="J90" s="139" t="s">
        <v>2475</v>
      </c>
      <c r="K90" s="139"/>
      <c r="L90" s="139" t="s">
        <v>2473</v>
      </c>
      <c r="M90" s="139" t="s">
        <v>2029</v>
      </c>
    </row>
    <row r="91" spans="1:19">
      <c r="A91" s="95" t="s">
        <v>2482</v>
      </c>
      <c r="B91" s="139"/>
      <c r="C91" s="139"/>
      <c r="D91" s="139"/>
      <c r="E91" s="139"/>
      <c r="F91" s="155"/>
      <c r="G91" s="155"/>
      <c r="H91" s="155"/>
      <c r="I91" s="139"/>
      <c r="J91" s="139"/>
      <c r="K91" s="139"/>
      <c r="L91" s="139"/>
      <c r="M91" s="139"/>
    </row>
    <row r="92" spans="1:19">
      <c r="A92" s="95" t="s">
        <v>2485</v>
      </c>
      <c r="B92" s="139"/>
      <c r="C92" s="139"/>
      <c r="D92" s="139" t="s">
        <v>2664</v>
      </c>
      <c r="E92" s="139" t="s">
        <v>2435</v>
      </c>
      <c r="F92" s="155"/>
      <c r="G92" s="155"/>
      <c r="H92" s="155">
        <v>10</v>
      </c>
      <c r="I92" s="139"/>
      <c r="J92" s="139" t="s">
        <v>526</v>
      </c>
      <c r="K92" s="139"/>
      <c r="L92" s="139" t="s">
        <v>2665</v>
      </c>
      <c r="M92" s="139" t="s">
        <v>285</v>
      </c>
      <c r="N92" s="167" t="s">
        <v>2667</v>
      </c>
      <c r="O92" s="167" t="s">
        <v>2666</v>
      </c>
      <c r="P92" s="167" t="s">
        <v>603</v>
      </c>
      <c r="Q92" s="167" t="s">
        <v>605</v>
      </c>
      <c r="R92" s="167" t="s">
        <v>2576</v>
      </c>
      <c r="S92" s="167" t="s">
        <v>2295</v>
      </c>
    </row>
    <row r="93" spans="1:19">
      <c r="A93" s="95" t="s">
        <v>2486</v>
      </c>
      <c r="B93" s="139"/>
      <c r="C93" s="139"/>
      <c r="D93" s="139" t="s">
        <v>2668</v>
      </c>
      <c r="E93" s="139" t="s">
        <v>2435</v>
      </c>
      <c r="F93" s="155"/>
      <c r="G93" s="155"/>
      <c r="H93" s="155">
        <v>20</v>
      </c>
      <c r="I93" s="139"/>
      <c r="J93" s="139" t="s">
        <v>531</v>
      </c>
      <c r="K93" s="139"/>
      <c r="L93" s="139" t="s">
        <v>2677</v>
      </c>
      <c r="M93" s="139" t="s">
        <v>285</v>
      </c>
      <c r="N93" s="167" t="s">
        <v>2675</v>
      </c>
      <c r="O93" s="167" t="s">
        <v>2672</v>
      </c>
      <c r="P93" s="167" t="s">
        <v>603</v>
      </c>
      <c r="Q93" s="167" t="s">
        <v>605</v>
      </c>
      <c r="R93" s="167" t="s">
        <v>2673</v>
      </c>
      <c r="S93" s="167" t="s">
        <v>2674</v>
      </c>
    </row>
    <row r="94" spans="1:19">
      <c r="A94" s="95" t="s">
        <v>2487</v>
      </c>
      <c r="B94" s="139"/>
      <c r="C94" s="139"/>
      <c r="D94" s="139"/>
      <c r="E94" s="139"/>
      <c r="F94" s="155"/>
      <c r="G94" s="155"/>
      <c r="H94" s="155"/>
      <c r="I94" s="139"/>
      <c r="J94" s="139"/>
      <c r="K94" s="139"/>
      <c r="L94" s="139"/>
      <c r="M94" s="139"/>
    </row>
    <row r="95" spans="1:19">
      <c r="A95" s="95" t="s">
        <v>2488</v>
      </c>
      <c r="B95" s="139"/>
      <c r="C95" s="139"/>
      <c r="D95" s="139"/>
      <c r="E95" s="139"/>
      <c r="F95" s="155"/>
      <c r="G95" s="155"/>
      <c r="H95" s="155"/>
      <c r="I95" s="139"/>
      <c r="J95" s="139"/>
      <c r="K95" s="139"/>
      <c r="L95" s="139"/>
      <c r="M95" s="139"/>
    </row>
    <row r="96" spans="1:19">
      <c r="A96" s="95" t="s">
        <v>2489</v>
      </c>
      <c r="B96" s="139"/>
      <c r="C96" s="139"/>
      <c r="D96" s="139"/>
      <c r="E96" s="139"/>
      <c r="F96" s="155"/>
      <c r="G96" s="155"/>
      <c r="H96" s="155"/>
      <c r="I96" s="139"/>
      <c r="J96" s="139"/>
      <c r="K96" s="139"/>
      <c r="L96" s="139"/>
      <c r="M96" s="139"/>
    </row>
    <row r="97" spans="1:19">
      <c r="A97" s="95" t="s">
        <v>2490</v>
      </c>
      <c r="B97" s="139"/>
      <c r="C97" s="139"/>
      <c r="D97" s="139"/>
      <c r="E97" s="139"/>
      <c r="F97" s="155"/>
      <c r="G97" s="155"/>
      <c r="H97" s="155"/>
      <c r="I97" s="139"/>
      <c r="J97" s="139"/>
      <c r="K97" s="139"/>
      <c r="L97" s="139"/>
      <c r="M97" s="139"/>
    </row>
    <row r="98" spans="1:19">
      <c r="A98" s="95" t="s">
        <v>2474</v>
      </c>
      <c r="D98" s="142" t="s">
        <v>2481</v>
      </c>
      <c r="E98" s="142" t="s">
        <v>2432</v>
      </c>
      <c r="H98" s="164">
        <v>30</v>
      </c>
      <c r="J98" s="142" t="s">
        <v>2476</v>
      </c>
      <c r="K98" s="142"/>
      <c r="L98" s="142" t="s">
        <v>2477</v>
      </c>
      <c r="M98" s="95" t="s">
        <v>1572</v>
      </c>
      <c r="N98" s="167" t="s">
        <v>2479</v>
      </c>
      <c r="O98" s="167" t="s">
        <v>2478</v>
      </c>
      <c r="P98" s="167" t="s">
        <v>604</v>
      </c>
      <c r="Q98" s="167" t="s">
        <v>604</v>
      </c>
      <c r="R98" s="167" t="s">
        <v>2480</v>
      </c>
      <c r="S98" s="167" t="s">
        <v>2483</v>
      </c>
    </row>
    <row r="99" spans="1:19">
      <c r="A99" s="139"/>
      <c r="B99" s="139"/>
      <c r="C99" s="139"/>
      <c r="D99" s="139"/>
      <c r="E99" s="139"/>
      <c r="F99" s="155"/>
      <c r="G99" s="155"/>
      <c r="H99" s="155"/>
      <c r="I99" s="139"/>
      <c r="J99" s="139"/>
      <c r="K99" s="139"/>
      <c r="L99" s="139"/>
      <c r="M99" s="139"/>
    </row>
    <row r="100" spans="1:19">
      <c r="A100" s="139"/>
      <c r="B100" s="139"/>
      <c r="C100" s="139"/>
      <c r="D100" s="139"/>
      <c r="E100" s="139"/>
      <c r="F100" s="155"/>
      <c r="G100" s="155"/>
      <c r="H100" s="155"/>
      <c r="I100" s="139"/>
      <c r="J100" s="139"/>
      <c r="K100" s="139"/>
      <c r="L100" s="139"/>
      <c r="M100" s="139"/>
    </row>
    <row r="101" spans="1:19">
      <c r="A101" s="139"/>
      <c r="B101" s="139"/>
      <c r="C101" s="139"/>
      <c r="D101" s="139"/>
      <c r="E101" s="139"/>
      <c r="F101" s="155"/>
      <c r="G101" s="155"/>
      <c r="H101" s="155"/>
      <c r="I101" s="139"/>
      <c r="J101" s="139"/>
      <c r="K101" s="139"/>
      <c r="L101" s="139"/>
      <c r="M101" s="139"/>
    </row>
    <row r="102" spans="1:19">
      <c r="A102" s="139"/>
      <c r="B102" s="139"/>
      <c r="C102" s="139"/>
      <c r="D102" s="139"/>
      <c r="E102" s="139"/>
      <c r="F102" s="155"/>
      <c r="G102" s="155"/>
      <c r="H102" s="155"/>
      <c r="I102" s="139"/>
      <c r="J102" s="139"/>
      <c r="K102" s="139"/>
      <c r="L102" s="139"/>
      <c r="M102" s="139"/>
    </row>
  </sheetData>
  <phoneticPr fontId="7" type="noConversion"/>
  <conditionalFormatting sqref="O1">
    <cfRule type="duplicateValues" dxfId="9" priority="2"/>
  </conditionalFormatting>
  <conditionalFormatting sqref="N1">
    <cfRule type="duplicateValues" dxfId="8" priority="1"/>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Y59"/>
  <sheetViews>
    <sheetView workbookViewId="0">
      <pane ySplit="1" topLeftCell="A2" activePane="bottomLeft" state="frozen"/>
      <selection pane="bottomLeft" activeCell="Y7" sqref="Y7"/>
    </sheetView>
  </sheetViews>
  <sheetFormatPr defaultColWidth="17.28515625" defaultRowHeight="14.25"/>
  <cols>
    <col min="1" max="1" width="4.85546875" style="88" bestFit="1" customWidth="1"/>
    <col min="2" max="2" width="8.28515625" style="57" bestFit="1" customWidth="1"/>
    <col min="3" max="3" width="15.140625" style="57" hidden="1" customWidth="1"/>
    <col min="4" max="4" width="18.85546875" style="57" bestFit="1" customWidth="1"/>
    <col min="5" max="5" width="17.28515625" style="57" hidden="1" customWidth="1"/>
    <col min="6" max="6" width="22.5703125" style="57" bestFit="1" customWidth="1"/>
    <col min="7" max="8" width="3" style="54" bestFit="1" customWidth="1"/>
    <col min="9" max="10" width="5" style="54" bestFit="1" customWidth="1"/>
    <col min="11" max="11" width="4" style="54" bestFit="1" customWidth="1"/>
    <col min="12" max="13" width="3" style="54" bestFit="1" customWidth="1"/>
    <col min="14" max="14" width="50.42578125" style="57" hidden="1" customWidth="1"/>
    <col min="15" max="15" width="49.42578125" style="57" bestFit="1" customWidth="1"/>
    <col min="16" max="16" width="13.140625" style="57" hidden="1" customWidth="1"/>
    <col min="17" max="17" width="13.140625" style="57" customWidth="1"/>
    <col min="18" max="18" width="13.140625" style="57" bestFit="1" customWidth="1"/>
    <col min="19" max="19" width="30.7109375" style="57" hidden="1" customWidth="1"/>
    <col min="20" max="21" width="5.5703125" style="175" customWidth="1"/>
    <col min="22" max="23" width="3" style="174" bestFit="1" customWidth="1"/>
    <col min="24" max="24" width="15.42578125" style="175" bestFit="1" customWidth="1"/>
    <col min="25" max="25" width="30.28515625" style="175" bestFit="1" customWidth="1"/>
    <col min="26" max="16384" width="17.28515625" style="57"/>
  </cols>
  <sheetData>
    <row r="1" spans="1:25" s="51" customFormat="1">
      <c r="A1" s="47" t="s">
        <v>1063</v>
      </c>
      <c r="B1" s="48" t="s">
        <v>12</v>
      </c>
      <c r="C1" s="48" t="s">
        <v>1064</v>
      </c>
      <c r="D1" s="48" t="s">
        <v>56</v>
      </c>
      <c r="E1" s="48" t="s">
        <v>6</v>
      </c>
      <c r="F1" s="48" t="s">
        <v>7</v>
      </c>
      <c r="G1" s="49" t="s">
        <v>578</v>
      </c>
      <c r="H1" s="47" t="s">
        <v>579</v>
      </c>
      <c r="I1" s="47" t="s">
        <v>580</v>
      </c>
      <c r="J1" s="47" t="s">
        <v>581</v>
      </c>
      <c r="K1" s="49" t="s">
        <v>582</v>
      </c>
      <c r="L1" s="47" t="s">
        <v>583</v>
      </c>
      <c r="M1" s="49" t="s">
        <v>2424</v>
      </c>
      <c r="N1" s="48" t="s">
        <v>1664</v>
      </c>
      <c r="O1" s="48" t="s">
        <v>1665</v>
      </c>
      <c r="P1" s="48" t="s">
        <v>1666</v>
      </c>
      <c r="Q1" s="48" t="s">
        <v>2427</v>
      </c>
      <c r="R1" s="50" t="s">
        <v>2428</v>
      </c>
      <c r="S1" s="48" t="s">
        <v>1667</v>
      </c>
      <c r="T1" s="166" t="s">
        <v>2208</v>
      </c>
      <c r="U1" s="166" t="s">
        <v>2209</v>
      </c>
      <c r="V1" s="166" t="s">
        <v>2204</v>
      </c>
      <c r="W1" s="166" t="s">
        <v>2205</v>
      </c>
      <c r="X1" s="166" t="s">
        <v>2202</v>
      </c>
      <c r="Y1" s="166" t="s">
        <v>2203</v>
      </c>
    </row>
    <row r="2" spans="1:25">
      <c r="A2" s="165">
        <v>0</v>
      </c>
      <c r="B2" s="89" t="s">
        <v>288</v>
      </c>
      <c r="C2" s="53"/>
      <c r="D2" s="89" t="s">
        <v>891</v>
      </c>
      <c r="E2" s="53"/>
      <c r="F2" s="89" t="s">
        <v>1610</v>
      </c>
      <c r="N2" s="53"/>
      <c r="O2" s="53"/>
      <c r="P2" s="55"/>
      <c r="Q2" s="92" t="s">
        <v>2513</v>
      </c>
      <c r="R2" s="90" t="s">
        <v>2030</v>
      </c>
      <c r="S2" s="55"/>
      <c r="T2" s="171" t="s">
        <v>2514</v>
      </c>
      <c r="U2" s="171" t="s">
        <v>2515</v>
      </c>
      <c r="V2" s="172" t="s">
        <v>603</v>
      </c>
      <c r="W2" s="172" t="s">
        <v>604</v>
      </c>
      <c r="X2" s="173" t="s">
        <v>2516</v>
      </c>
      <c r="Y2" s="173" t="s">
        <v>2517</v>
      </c>
    </row>
    <row r="3" spans="1:25">
      <c r="A3" s="165"/>
      <c r="B3" s="89"/>
      <c r="C3" s="53"/>
      <c r="D3" s="89"/>
      <c r="E3" s="53"/>
      <c r="F3" s="89" t="s">
        <v>2650</v>
      </c>
      <c r="N3" s="53"/>
      <c r="O3" s="53"/>
      <c r="P3" s="55"/>
      <c r="Q3" s="92" t="s">
        <v>2651</v>
      </c>
      <c r="R3" s="90" t="s">
        <v>1571</v>
      </c>
      <c r="S3" s="55"/>
      <c r="T3" s="171"/>
      <c r="U3" s="171"/>
      <c r="V3" s="172"/>
      <c r="W3" s="172"/>
      <c r="X3" s="173"/>
      <c r="Y3" s="173"/>
    </row>
    <row r="4" spans="1:25">
      <c r="A4" s="165"/>
      <c r="B4" s="89"/>
      <c r="C4" s="53"/>
      <c r="D4" s="89"/>
      <c r="E4" s="53"/>
      <c r="F4" s="89" t="s">
        <v>744</v>
      </c>
      <c r="N4" s="53"/>
      <c r="O4" s="53"/>
      <c r="P4" s="55"/>
      <c r="Q4" s="92"/>
      <c r="R4" s="90"/>
      <c r="S4" s="55"/>
      <c r="T4" s="171" t="s">
        <v>2633</v>
      </c>
      <c r="U4" s="171" t="s">
        <v>2634</v>
      </c>
      <c r="V4" s="172" t="s">
        <v>603</v>
      </c>
      <c r="W4" s="172" t="s">
        <v>605</v>
      </c>
      <c r="X4" s="173" t="str">
        <f>F4</f>
        <v>Polymorph</v>
      </c>
      <c r="Y4" s="173" t="s">
        <v>2635</v>
      </c>
    </row>
    <row r="5" spans="1:25">
      <c r="A5" s="52">
        <v>1</v>
      </c>
      <c r="B5" s="53" t="s">
        <v>1515</v>
      </c>
      <c r="C5" s="53" t="s">
        <v>1065</v>
      </c>
      <c r="D5" s="53" t="s">
        <v>286</v>
      </c>
      <c r="E5" s="53" t="s">
        <v>1556</v>
      </c>
      <c r="F5" s="53" t="s">
        <v>287</v>
      </c>
      <c r="L5" s="54">
        <v>16</v>
      </c>
      <c r="M5" s="54">
        <v>1</v>
      </c>
      <c r="N5" s="53" t="s">
        <v>1066</v>
      </c>
      <c r="O5" s="53"/>
      <c r="P5" s="55" t="str">
        <f t="shared" ref="P5:P40" si="0">E5</f>
        <v>毒刺（被动）</v>
      </c>
      <c r="Q5" s="55"/>
      <c r="R5" s="56">
        <v>0</v>
      </c>
      <c r="S5" s="55" t="s">
        <v>1531</v>
      </c>
      <c r="T5" s="171" t="s">
        <v>2518</v>
      </c>
      <c r="U5" s="171" t="s">
        <v>2519</v>
      </c>
      <c r="V5" s="174" t="s">
        <v>603</v>
      </c>
      <c r="W5" s="174" t="s">
        <v>604</v>
      </c>
      <c r="X5" s="173" t="s">
        <v>287</v>
      </c>
      <c r="Y5" s="173" t="s">
        <v>2356</v>
      </c>
    </row>
    <row r="6" spans="1:25">
      <c r="A6" s="58">
        <v>1</v>
      </c>
      <c r="B6" s="53" t="s">
        <v>1515</v>
      </c>
      <c r="C6" s="53" t="s">
        <v>1067</v>
      </c>
      <c r="D6" s="53" t="s">
        <v>97</v>
      </c>
      <c r="E6" s="53" t="s">
        <v>1068</v>
      </c>
      <c r="F6" s="53" t="s">
        <v>264</v>
      </c>
      <c r="G6" s="54">
        <v>3</v>
      </c>
      <c r="I6" s="54">
        <v>600</v>
      </c>
      <c r="K6" s="54">
        <v>75</v>
      </c>
      <c r="M6" s="54">
        <v>2</v>
      </c>
      <c r="N6" s="53" t="s">
        <v>1069</v>
      </c>
      <c r="O6" s="53"/>
      <c r="P6" s="55"/>
      <c r="Q6" s="55"/>
      <c r="R6" s="56" t="s">
        <v>265</v>
      </c>
      <c r="S6" s="55"/>
      <c r="X6" s="176"/>
      <c r="Y6" s="176"/>
    </row>
    <row r="7" spans="1:25">
      <c r="A7" s="58"/>
      <c r="B7" s="53"/>
      <c r="C7" s="53"/>
      <c r="D7" s="53"/>
      <c r="E7" s="53" t="s">
        <v>1070</v>
      </c>
      <c r="F7" s="53" t="s">
        <v>266</v>
      </c>
      <c r="I7" s="54">
        <v>600</v>
      </c>
      <c r="L7" s="54">
        <v>5</v>
      </c>
      <c r="M7" s="54">
        <v>8</v>
      </c>
      <c r="N7" s="53" t="s">
        <v>1071</v>
      </c>
      <c r="O7" s="53"/>
      <c r="P7" s="55" t="str">
        <f t="shared" si="0"/>
        <v>冰霜冲击</v>
      </c>
      <c r="Q7" s="55"/>
      <c r="R7" s="56" t="s">
        <v>267</v>
      </c>
      <c r="S7" s="55" t="s">
        <v>1529</v>
      </c>
      <c r="T7" s="171" t="s">
        <v>2520</v>
      </c>
      <c r="U7" s="171" t="s">
        <v>2521</v>
      </c>
      <c r="V7" s="174" t="s">
        <v>603</v>
      </c>
      <c r="W7" s="174" t="s">
        <v>605</v>
      </c>
      <c r="X7" s="173" t="s">
        <v>266</v>
      </c>
      <c r="Y7" s="173" t="s">
        <v>2522</v>
      </c>
    </row>
    <row r="8" spans="1:25">
      <c r="A8" s="58" t="s">
        <v>1006</v>
      </c>
      <c r="B8" s="59" t="s">
        <v>1515</v>
      </c>
      <c r="C8" s="59" t="s">
        <v>1072</v>
      </c>
      <c r="D8" s="59" t="s">
        <v>268</v>
      </c>
      <c r="E8" s="59" t="s">
        <v>1073</v>
      </c>
      <c r="F8" s="59" t="s">
        <v>269</v>
      </c>
      <c r="G8" s="60">
        <v>3</v>
      </c>
      <c r="H8" s="60"/>
      <c r="I8" s="60">
        <v>800</v>
      </c>
      <c r="J8" s="60"/>
      <c r="K8" s="60">
        <v>200</v>
      </c>
      <c r="L8" s="60"/>
      <c r="M8" s="60">
        <v>5</v>
      </c>
      <c r="N8" s="59" t="s">
        <v>1074</v>
      </c>
      <c r="O8" s="59"/>
      <c r="P8" s="55"/>
      <c r="Q8" s="55"/>
      <c r="R8" s="56" t="s">
        <v>270</v>
      </c>
      <c r="S8" s="55"/>
      <c r="V8" s="177"/>
      <c r="W8" s="177"/>
      <c r="X8" s="176"/>
      <c r="Y8" s="176"/>
    </row>
    <row r="9" spans="1:25">
      <c r="A9" s="58"/>
      <c r="B9" s="59"/>
      <c r="C9" s="59"/>
      <c r="D9" s="59"/>
      <c r="E9" s="59" t="s">
        <v>1075</v>
      </c>
      <c r="F9" s="59" t="s">
        <v>271</v>
      </c>
      <c r="G9" s="60"/>
      <c r="H9" s="60"/>
      <c r="I9" s="60"/>
      <c r="J9" s="60"/>
      <c r="K9" s="60">
        <v>100</v>
      </c>
      <c r="L9" s="60">
        <v>20</v>
      </c>
      <c r="M9" s="60">
        <v>15</v>
      </c>
      <c r="N9" s="59" t="s">
        <v>1076</v>
      </c>
      <c r="O9" s="59"/>
      <c r="P9" s="55"/>
      <c r="Q9" s="55"/>
      <c r="R9" s="56" t="s">
        <v>272</v>
      </c>
      <c r="S9" s="55"/>
      <c r="V9" s="177"/>
      <c r="W9" s="177"/>
      <c r="X9" s="176"/>
      <c r="Y9" s="176"/>
    </row>
    <row r="10" spans="1:25">
      <c r="A10" s="58"/>
      <c r="B10" s="59"/>
      <c r="C10" s="59"/>
      <c r="D10" s="59"/>
      <c r="E10" s="59" t="s">
        <v>1077</v>
      </c>
      <c r="F10" s="59" t="s">
        <v>273</v>
      </c>
      <c r="G10" s="60"/>
      <c r="H10" s="60"/>
      <c r="I10" s="60"/>
      <c r="J10" s="60"/>
      <c r="K10" s="60">
        <v>100</v>
      </c>
      <c r="L10" s="60">
        <v>30</v>
      </c>
      <c r="M10" s="60">
        <v>30</v>
      </c>
      <c r="N10" s="59" t="s">
        <v>1078</v>
      </c>
      <c r="O10" s="59"/>
      <c r="P10" s="55" t="str">
        <f t="shared" si="0"/>
        <v>防护守卫</v>
      </c>
      <c r="Q10" s="55"/>
      <c r="R10" s="56" t="s">
        <v>274</v>
      </c>
      <c r="S10" s="55" t="s">
        <v>1530</v>
      </c>
      <c r="T10" s="171" t="s">
        <v>2523</v>
      </c>
      <c r="U10" s="171" t="s">
        <v>2524</v>
      </c>
      <c r="V10" s="177" t="s">
        <v>604</v>
      </c>
      <c r="W10" s="177" t="s">
        <v>604</v>
      </c>
      <c r="X10" s="173" t="s">
        <v>2525</v>
      </c>
      <c r="Y10" s="173" t="s">
        <v>2526</v>
      </c>
    </row>
    <row r="11" spans="1:25">
      <c r="A11" s="58">
        <v>1</v>
      </c>
      <c r="B11" s="53" t="s">
        <v>280</v>
      </c>
      <c r="C11" s="53" t="s">
        <v>1079</v>
      </c>
      <c r="D11" s="53" t="s">
        <v>289</v>
      </c>
      <c r="E11" s="53" t="s">
        <v>1080</v>
      </c>
      <c r="F11" s="53" t="s">
        <v>290</v>
      </c>
      <c r="J11" s="54">
        <v>600</v>
      </c>
      <c r="M11" s="54">
        <v>5</v>
      </c>
      <c r="N11" s="53" t="s">
        <v>1081</v>
      </c>
      <c r="O11" s="53"/>
      <c r="P11" s="55"/>
      <c r="Q11" s="55"/>
      <c r="R11" s="61" t="s">
        <v>265</v>
      </c>
      <c r="S11" s="55"/>
      <c r="X11" s="176"/>
      <c r="Y11" s="176"/>
    </row>
    <row r="12" spans="1:25">
      <c r="A12" s="58"/>
      <c r="B12" s="53"/>
      <c r="C12" s="53"/>
      <c r="D12" s="53"/>
      <c r="E12" s="53" t="s">
        <v>1082</v>
      </c>
      <c r="F12" s="53" t="s">
        <v>291</v>
      </c>
      <c r="I12" s="54">
        <v>900</v>
      </c>
      <c r="M12" s="54">
        <v>5</v>
      </c>
      <c r="N12" s="53" t="s">
        <v>1083</v>
      </c>
      <c r="O12" s="53"/>
      <c r="P12" s="55"/>
      <c r="Q12" s="55"/>
      <c r="R12" s="61" t="s">
        <v>270</v>
      </c>
      <c r="S12" s="55"/>
      <c r="X12" s="176"/>
      <c r="Y12" s="176"/>
    </row>
    <row r="13" spans="1:25">
      <c r="A13" s="62">
        <v>2</v>
      </c>
      <c r="B13" s="63" t="s">
        <v>1515</v>
      </c>
      <c r="C13" s="63" t="s">
        <v>1084</v>
      </c>
      <c r="D13" s="63" t="s">
        <v>275</v>
      </c>
      <c r="E13" s="63" t="s">
        <v>1085</v>
      </c>
      <c r="F13" s="63" t="s">
        <v>276</v>
      </c>
      <c r="G13" s="64"/>
      <c r="H13" s="64"/>
      <c r="I13" s="64"/>
      <c r="J13" s="64"/>
      <c r="K13" s="64"/>
      <c r="L13" s="64">
        <v>10</v>
      </c>
      <c r="M13" s="64">
        <v>20</v>
      </c>
      <c r="N13" s="63" t="s">
        <v>1086</v>
      </c>
      <c r="O13" s="63"/>
      <c r="P13" s="55" t="str">
        <f t="shared" si="0"/>
        <v>狂乱</v>
      </c>
      <c r="Q13" s="55"/>
      <c r="R13" s="56" t="s">
        <v>277</v>
      </c>
      <c r="S13" s="55" t="s">
        <v>1532</v>
      </c>
      <c r="T13" s="171" t="s">
        <v>2527</v>
      </c>
      <c r="U13" s="171" t="s">
        <v>2528</v>
      </c>
      <c r="V13" s="178" t="s">
        <v>604</v>
      </c>
      <c r="W13" s="178" t="s">
        <v>605</v>
      </c>
      <c r="X13" s="173" t="s">
        <v>163</v>
      </c>
      <c r="Y13" s="173" t="s">
        <v>2529</v>
      </c>
    </row>
    <row r="14" spans="1:25">
      <c r="A14" s="62"/>
      <c r="B14" s="63"/>
      <c r="C14" s="63"/>
      <c r="D14" s="63"/>
      <c r="E14" s="63" t="s">
        <v>1087</v>
      </c>
      <c r="F14" s="63" t="s">
        <v>278</v>
      </c>
      <c r="G14" s="64"/>
      <c r="H14" s="64"/>
      <c r="I14" s="64">
        <v>200</v>
      </c>
      <c r="J14" s="64"/>
      <c r="K14" s="64"/>
      <c r="L14" s="64">
        <v>7</v>
      </c>
      <c r="M14" s="64">
        <v>20</v>
      </c>
      <c r="N14" s="63" t="s">
        <v>1088</v>
      </c>
      <c r="O14" s="63"/>
      <c r="P14" s="55" t="str">
        <f t="shared" si="0"/>
        <v>压碎护甲</v>
      </c>
      <c r="Q14" s="55"/>
      <c r="R14" s="56" t="s">
        <v>279</v>
      </c>
      <c r="S14" s="55" t="s">
        <v>1533</v>
      </c>
      <c r="T14" s="171" t="s">
        <v>2530</v>
      </c>
      <c r="U14" s="171" t="s">
        <v>2531</v>
      </c>
      <c r="V14" s="178" t="s">
        <v>603</v>
      </c>
      <c r="W14" s="178" t="s">
        <v>604</v>
      </c>
      <c r="X14" s="173" t="s">
        <v>278</v>
      </c>
      <c r="Y14" s="173" t="s">
        <v>2291</v>
      </c>
    </row>
    <row r="15" spans="1:25">
      <c r="A15" s="62">
        <v>2</v>
      </c>
      <c r="B15" s="53" t="s">
        <v>280</v>
      </c>
      <c r="C15" s="53" t="s">
        <v>1089</v>
      </c>
      <c r="D15" s="53" t="s">
        <v>281</v>
      </c>
      <c r="E15" s="53" t="s">
        <v>1090</v>
      </c>
      <c r="F15" s="53" t="s">
        <v>282</v>
      </c>
      <c r="L15" s="54">
        <v>6</v>
      </c>
      <c r="M15" s="54">
        <v>12</v>
      </c>
      <c r="N15" s="53" t="s">
        <v>1091</v>
      </c>
      <c r="O15" s="53"/>
      <c r="P15" s="55" t="str">
        <f t="shared" si="0"/>
        <v>雷霆一击</v>
      </c>
      <c r="Q15" s="55"/>
      <c r="R15" s="56" t="s">
        <v>283</v>
      </c>
      <c r="S15" s="55" t="s">
        <v>1531</v>
      </c>
      <c r="T15" s="171" t="s">
        <v>2532</v>
      </c>
      <c r="U15" s="171" t="s">
        <v>2533</v>
      </c>
      <c r="V15" s="174" t="s">
        <v>603</v>
      </c>
      <c r="W15" s="174" t="s">
        <v>605</v>
      </c>
      <c r="X15" s="173" t="s">
        <v>282</v>
      </c>
      <c r="Y15" s="173" t="s">
        <v>2356</v>
      </c>
    </row>
    <row r="16" spans="1:25">
      <c r="A16" s="62"/>
      <c r="B16" s="53"/>
      <c r="C16" s="53"/>
      <c r="D16" s="53"/>
      <c r="E16" s="53" t="s">
        <v>1092</v>
      </c>
      <c r="F16" s="53" t="s">
        <v>284</v>
      </c>
      <c r="L16" s="54">
        <v>10</v>
      </c>
      <c r="M16" s="54">
        <v>20</v>
      </c>
      <c r="N16" s="53" t="s">
        <v>1093</v>
      </c>
      <c r="O16" s="53"/>
      <c r="P16" s="55" t="str">
        <f t="shared" si="0"/>
        <v>狂怒咆哮</v>
      </c>
      <c r="Q16" s="55"/>
      <c r="R16" s="56" t="s">
        <v>285</v>
      </c>
      <c r="S16" s="55" t="s">
        <v>1534</v>
      </c>
      <c r="T16" s="171" t="s">
        <v>2534</v>
      </c>
      <c r="U16" s="171" t="s">
        <v>2535</v>
      </c>
      <c r="V16" s="174" t="s">
        <v>603</v>
      </c>
      <c r="W16" s="174" t="s">
        <v>604</v>
      </c>
      <c r="X16" s="173" t="s">
        <v>284</v>
      </c>
      <c r="Y16" s="173" t="s">
        <v>2536</v>
      </c>
    </row>
    <row r="17" spans="1:25">
      <c r="A17" s="65"/>
      <c r="B17" s="89" t="s">
        <v>288</v>
      </c>
      <c r="C17" s="89" t="s">
        <v>1660</v>
      </c>
      <c r="D17" s="89" t="s">
        <v>1661</v>
      </c>
      <c r="E17" s="89" t="s">
        <v>1662</v>
      </c>
      <c r="F17" s="89" t="s">
        <v>1663</v>
      </c>
      <c r="L17" s="54">
        <v>10</v>
      </c>
      <c r="M17" s="54">
        <v>20</v>
      </c>
      <c r="N17" s="53"/>
      <c r="O17" s="92" t="s">
        <v>1668</v>
      </c>
      <c r="P17" s="55" t="str">
        <f t="shared" si="0"/>
        <v>沸血</v>
      </c>
      <c r="Q17" s="92" t="s">
        <v>2502</v>
      </c>
      <c r="R17" s="90" t="s">
        <v>1571</v>
      </c>
      <c r="S17" s="55"/>
      <c r="T17" s="171" t="s">
        <v>2500</v>
      </c>
      <c r="U17" s="171" t="s">
        <v>2499</v>
      </c>
      <c r="V17" s="172" t="s">
        <v>604</v>
      </c>
      <c r="W17" s="172" t="s">
        <v>604</v>
      </c>
      <c r="X17" s="173" t="s">
        <v>1663</v>
      </c>
      <c r="Y17" s="173" t="s">
        <v>2501</v>
      </c>
    </row>
    <row r="18" spans="1:25">
      <c r="A18" s="65">
        <v>3</v>
      </c>
      <c r="B18" s="66" t="s">
        <v>1515</v>
      </c>
      <c r="C18" s="66" t="s">
        <v>1094</v>
      </c>
      <c r="D18" s="66" t="s">
        <v>292</v>
      </c>
      <c r="E18" s="66" t="s">
        <v>1095</v>
      </c>
      <c r="F18" s="67" t="s">
        <v>294</v>
      </c>
      <c r="G18" s="68"/>
      <c r="H18" s="68"/>
      <c r="I18" s="68"/>
      <c r="J18" s="68"/>
      <c r="K18" s="68"/>
      <c r="L18" s="68">
        <v>8</v>
      </c>
      <c r="M18" s="68">
        <v>12</v>
      </c>
      <c r="N18" s="67" t="s">
        <v>1096</v>
      </c>
      <c r="O18" s="67"/>
      <c r="P18" s="55" t="str">
        <f t="shared" si="0"/>
        <v>邪恶狂热</v>
      </c>
      <c r="Q18" s="55"/>
      <c r="R18" s="61" t="s">
        <v>279</v>
      </c>
      <c r="S18" s="55" t="s">
        <v>1532</v>
      </c>
      <c r="T18" s="171" t="s">
        <v>2541</v>
      </c>
      <c r="U18" s="171" t="s">
        <v>2542</v>
      </c>
      <c r="V18" s="178" t="s">
        <v>604</v>
      </c>
      <c r="W18" s="178" t="s">
        <v>605</v>
      </c>
      <c r="X18" s="173" t="s">
        <v>294</v>
      </c>
      <c r="Y18" s="173" t="s">
        <v>2529</v>
      </c>
    </row>
    <row r="19" spans="1:25">
      <c r="A19" s="65">
        <v>3</v>
      </c>
      <c r="B19" s="53" t="s">
        <v>1515</v>
      </c>
      <c r="C19" s="53" t="s">
        <v>1097</v>
      </c>
      <c r="D19" s="57" t="s">
        <v>299</v>
      </c>
      <c r="E19" s="57" t="s">
        <v>1098</v>
      </c>
      <c r="F19" s="57" t="s">
        <v>300</v>
      </c>
      <c r="I19" s="54">
        <v>800</v>
      </c>
      <c r="L19" s="54">
        <v>10</v>
      </c>
      <c r="M19" s="54">
        <v>20</v>
      </c>
      <c r="N19" s="57" t="s">
        <v>1099</v>
      </c>
      <c r="P19" s="55" t="str">
        <f t="shared" si="0"/>
        <v>混乱跳跃</v>
      </c>
      <c r="Q19" s="55"/>
      <c r="R19" s="56" t="s">
        <v>279</v>
      </c>
      <c r="S19" s="55" t="s">
        <v>1535</v>
      </c>
      <c r="T19" s="171" t="s">
        <v>2537</v>
      </c>
      <c r="U19" s="171" t="s">
        <v>2538</v>
      </c>
      <c r="V19" s="174" t="s">
        <v>603</v>
      </c>
      <c r="W19" s="174" t="s">
        <v>604</v>
      </c>
      <c r="X19" s="173" t="s">
        <v>2539</v>
      </c>
      <c r="Y19" s="173" t="s">
        <v>2540</v>
      </c>
    </row>
    <row r="20" spans="1:25">
      <c r="A20" s="65">
        <v>3</v>
      </c>
      <c r="B20" s="66" t="s">
        <v>280</v>
      </c>
      <c r="C20" s="66" t="s">
        <v>1100</v>
      </c>
      <c r="D20" s="66" t="s">
        <v>301</v>
      </c>
      <c r="E20" s="66" t="s">
        <v>1101</v>
      </c>
      <c r="F20" s="66" t="s">
        <v>302</v>
      </c>
      <c r="G20" s="68">
        <v>4</v>
      </c>
      <c r="H20" s="68"/>
      <c r="I20" s="68"/>
      <c r="J20" s="68">
        <v>500</v>
      </c>
      <c r="K20" s="68"/>
      <c r="L20" s="68">
        <v>3</v>
      </c>
      <c r="M20" s="68">
        <v>8</v>
      </c>
      <c r="N20" s="66" t="s">
        <v>1102</v>
      </c>
      <c r="O20" s="66" t="s">
        <v>1002</v>
      </c>
      <c r="P20" s="55"/>
      <c r="Q20" s="55"/>
      <c r="R20" s="61" t="s">
        <v>279</v>
      </c>
      <c r="S20" s="55"/>
      <c r="V20" s="178"/>
      <c r="W20" s="178"/>
      <c r="X20" s="176"/>
      <c r="Y20" s="176"/>
    </row>
    <row r="21" spans="1:25">
      <c r="A21" s="65"/>
      <c r="B21" s="66"/>
      <c r="C21" s="66"/>
      <c r="D21" s="66"/>
      <c r="E21" s="66" t="s">
        <v>1103</v>
      </c>
      <c r="F21" s="66" t="s">
        <v>303</v>
      </c>
      <c r="G21" s="68"/>
      <c r="H21" s="68"/>
      <c r="I21" s="68"/>
      <c r="J21" s="68"/>
      <c r="K21" s="68"/>
      <c r="L21" s="68">
        <v>10</v>
      </c>
      <c r="M21" s="68">
        <v>6</v>
      </c>
      <c r="N21" s="66" t="s">
        <v>1104</v>
      </c>
      <c r="O21" s="66" t="s">
        <v>304</v>
      </c>
      <c r="P21" s="55" t="str">
        <f t="shared" si="0"/>
        <v>战斗命令</v>
      </c>
      <c r="Q21" s="55"/>
      <c r="R21" s="61" t="s">
        <v>285</v>
      </c>
      <c r="S21" s="55" t="s">
        <v>1536</v>
      </c>
      <c r="T21" s="171" t="s">
        <v>2543</v>
      </c>
      <c r="U21" s="171" t="s">
        <v>2544</v>
      </c>
      <c r="V21" s="178" t="s">
        <v>604</v>
      </c>
      <c r="W21" s="178" t="s">
        <v>605</v>
      </c>
      <c r="X21" s="173" t="s">
        <v>303</v>
      </c>
      <c r="Y21" s="173" t="s">
        <v>2545</v>
      </c>
    </row>
    <row r="22" spans="1:25">
      <c r="A22" s="65">
        <v>3</v>
      </c>
      <c r="B22" s="53" t="s">
        <v>1515</v>
      </c>
      <c r="C22" s="53" t="s">
        <v>1105</v>
      </c>
      <c r="D22" s="53" t="s">
        <v>305</v>
      </c>
      <c r="E22" s="53" t="s">
        <v>1106</v>
      </c>
      <c r="F22" s="53" t="s">
        <v>306</v>
      </c>
      <c r="I22" s="54">
        <v>900</v>
      </c>
      <c r="K22" s="54">
        <v>75</v>
      </c>
      <c r="L22" s="54">
        <v>20</v>
      </c>
      <c r="M22" s="54">
        <v>5</v>
      </c>
      <c r="N22" s="53" t="s">
        <v>1107</v>
      </c>
      <c r="O22" s="53"/>
      <c r="P22" s="55" t="str">
        <f t="shared" si="0"/>
        <v>炽热疾速</v>
      </c>
      <c r="Q22" s="55"/>
      <c r="R22" s="56" t="s">
        <v>265</v>
      </c>
      <c r="S22" s="55" t="s">
        <v>1537</v>
      </c>
      <c r="T22" s="171" t="s">
        <v>2546</v>
      </c>
      <c r="U22" s="171" t="s">
        <v>2547</v>
      </c>
      <c r="V22" s="174" t="s">
        <v>604</v>
      </c>
      <c r="W22" s="174" t="s">
        <v>605</v>
      </c>
      <c r="X22" s="173" t="s">
        <v>306</v>
      </c>
      <c r="Y22" s="173" t="s">
        <v>2548</v>
      </c>
    </row>
    <row r="23" spans="1:25">
      <c r="A23" s="65"/>
      <c r="B23" s="53"/>
      <c r="C23" s="53"/>
      <c r="D23" s="53"/>
      <c r="E23" s="53" t="s">
        <v>1108</v>
      </c>
      <c r="F23" s="53" t="s">
        <v>1005</v>
      </c>
      <c r="G23" s="54">
        <v>3</v>
      </c>
      <c r="J23" s="54">
        <v>900</v>
      </c>
      <c r="K23" s="54">
        <v>100</v>
      </c>
      <c r="M23" s="54">
        <v>5</v>
      </c>
      <c r="N23" s="53" t="s">
        <v>1109</v>
      </c>
      <c r="O23" s="53"/>
      <c r="P23" s="55"/>
      <c r="Q23" s="55"/>
      <c r="R23" s="56" t="s">
        <v>279</v>
      </c>
      <c r="S23" s="55"/>
      <c r="X23" s="176"/>
      <c r="Y23" s="176"/>
    </row>
    <row r="24" spans="1:25">
      <c r="A24" s="65"/>
      <c r="B24" s="53"/>
      <c r="C24" s="53"/>
      <c r="D24" s="53"/>
      <c r="E24" s="53" t="s">
        <v>1110</v>
      </c>
      <c r="F24" s="53" t="s">
        <v>307</v>
      </c>
      <c r="I24" s="54">
        <v>800</v>
      </c>
      <c r="K24" s="54">
        <v>50</v>
      </c>
      <c r="L24" s="54">
        <v>10</v>
      </c>
      <c r="M24" s="54">
        <v>5</v>
      </c>
      <c r="N24" s="53" t="s">
        <v>1111</v>
      </c>
      <c r="O24" s="53" t="s">
        <v>308</v>
      </c>
      <c r="P24" s="55" t="str">
        <f t="shared" si="0"/>
        <v>烈焰震击</v>
      </c>
      <c r="Q24" s="55"/>
      <c r="R24" s="56" t="s">
        <v>285</v>
      </c>
      <c r="S24" s="55" t="s">
        <v>1531</v>
      </c>
      <c r="T24" s="171" t="s">
        <v>2549</v>
      </c>
      <c r="U24" s="171" t="s">
        <v>2550</v>
      </c>
      <c r="V24" s="174" t="s">
        <v>603</v>
      </c>
      <c r="W24" s="174" t="s">
        <v>605</v>
      </c>
      <c r="X24" s="173" t="s">
        <v>307</v>
      </c>
      <c r="Y24" s="173" t="s">
        <v>2356</v>
      </c>
    </row>
    <row r="25" spans="1:25">
      <c r="A25" s="65"/>
      <c r="B25" s="89" t="s">
        <v>1515</v>
      </c>
      <c r="C25" s="89" t="s">
        <v>1601</v>
      </c>
      <c r="D25" s="89" t="s">
        <v>1602</v>
      </c>
      <c r="E25" s="89" t="s">
        <v>1603</v>
      </c>
      <c r="F25" s="89" t="s">
        <v>1604</v>
      </c>
      <c r="G25" s="54">
        <v>1</v>
      </c>
      <c r="J25" s="54">
        <v>2000</v>
      </c>
      <c r="N25" s="89" t="s">
        <v>1605</v>
      </c>
      <c r="O25" s="89"/>
      <c r="P25" s="55"/>
      <c r="Q25" s="55"/>
      <c r="R25" s="90" t="s">
        <v>1572</v>
      </c>
      <c r="S25" s="55"/>
      <c r="X25" s="176"/>
      <c r="Y25" s="176"/>
    </row>
    <row r="26" spans="1:25">
      <c r="A26" s="69">
        <v>4</v>
      </c>
      <c r="B26" s="70" t="s">
        <v>1515</v>
      </c>
      <c r="C26" s="70" t="s">
        <v>1112</v>
      </c>
      <c r="D26" s="70" t="s">
        <v>1007</v>
      </c>
      <c r="E26" s="70" t="s">
        <v>1557</v>
      </c>
      <c r="F26" s="70" t="s">
        <v>1008</v>
      </c>
      <c r="G26" s="71"/>
      <c r="H26" s="71"/>
      <c r="I26" s="71"/>
      <c r="J26" s="71"/>
      <c r="K26" s="71"/>
      <c r="L26" s="71"/>
      <c r="M26" s="71"/>
      <c r="N26" s="70" t="s">
        <v>1113</v>
      </c>
      <c r="O26" s="70"/>
      <c r="P26" s="55" t="str">
        <f t="shared" si="0"/>
        <v>瘟疫（被动）</v>
      </c>
      <c r="Q26" s="55"/>
      <c r="R26" s="56">
        <v>0</v>
      </c>
      <c r="S26" s="55" t="s">
        <v>1531</v>
      </c>
      <c r="T26" s="171" t="s">
        <v>2551</v>
      </c>
      <c r="U26" s="171" t="s">
        <v>2552</v>
      </c>
      <c r="V26" s="177" t="s">
        <v>1059</v>
      </c>
      <c r="W26" s="177" t="s">
        <v>1058</v>
      </c>
      <c r="X26" s="173" t="s">
        <v>1008</v>
      </c>
      <c r="Y26" s="173" t="s">
        <v>2356</v>
      </c>
    </row>
    <row r="27" spans="1:25">
      <c r="A27" s="69"/>
      <c r="B27" s="70"/>
      <c r="C27" s="70"/>
      <c r="D27" s="70"/>
      <c r="E27" s="94" t="s">
        <v>1672</v>
      </c>
      <c r="F27" s="94" t="s">
        <v>1673</v>
      </c>
      <c r="G27" s="71"/>
      <c r="H27" s="71"/>
      <c r="I27" s="71"/>
      <c r="J27" s="71"/>
      <c r="K27" s="71"/>
      <c r="L27" s="71"/>
      <c r="M27" s="71">
        <v>15</v>
      </c>
      <c r="N27" s="70"/>
      <c r="O27" s="94" t="s">
        <v>1674</v>
      </c>
      <c r="P27" s="55"/>
      <c r="Q27" s="55"/>
      <c r="R27" s="90" t="s">
        <v>1571</v>
      </c>
      <c r="S27" s="55"/>
      <c r="V27" s="177"/>
      <c r="W27" s="177"/>
      <c r="X27" s="176"/>
      <c r="Y27" s="176"/>
    </row>
    <row r="28" spans="1:25">
      <c r="A28" s="69">
        <v>4</v>
      </c>
      <c r="B28" s="53" t="s">
        <v>288</v>
      </c>
      <c r="C28" s="53" t="s">
        <v>1114</v>
      </c>
      <c r="D28" s="53" t="s">
        <v>1009</v>
      </c>
      <c r="E28" s="53" t="s">
        <v>1115</v>
      </c>
      <c r="F28" s="53" t="s">
        <v>1010</v>
      </c>
      <c r="I28" s="54">
        <v>600</v>
      </c>
      <c r="N28" s="53" t="s">
        <v>1116</v>
      </c>
      <c r="O28" s="53"/>
      <c r="P28" s="55" t="str">
        <f t="shared" si="0"/>
        <v>寄生</v>
      </c>
      <c r="Q28" s="55"/>
      <c r="R28" s="56">
        <v>0</v>
      </c>
      <c r="S28" s="55" t="s">
        <v>1538</v>
      </c>
      <c r="T28" s="171" t="s">
        <v>2553</v>
      </c>
      <c r="U28" s="171" t="s">
        <v>2554</v>
      </c>
      <c r="V28" s="174" t="s">
        <v>603</v>
      </c>
      <c r="W28" s="174" t="s">
        <v>604</v>
      </c>
      <c r="X28" s="173" t="s">
        <v>1010</v>
      </c>
      <c r="Y28" s="173" t="s">
        <v>2555</v>
      </c>
    </row>
    <row r="29" spans="1:25">
      <c r="A29" s="69">
        <v>4</v>
      </c>
      <c r="B29" s="89" t="s">
        <v>1515</v>
      </c>
      <c r="C29" s="89" t="s">
        <v>1670</v>
      </c>
      <c r="D29" s="89" t="s">
        <v>1671</v>
      </c>
      <c r="E29" s="89" t="s">
        <v>1675</v>
      </c>
      <c r="F29" s="89" t="s">
        <v>1676</v>
      </c>
      <c r="I29" s="54">
        <v>900</v>
      </c>
      <c r="L29" s="54">
        <v>5</v>
      </c>
      <c r="M29" s="54">
        <v>15</v>
      </c>
      <c r="N29" s="53"/>
      <c r="O29" s="89" t="s">
        <v>1677</v>
      </c>
      <c r="P29" s="55"/>
      <c r="Q29" s="55"/>
      <c r="R29" s="90" t="s">
        <v>279</v>
      </c>
      <c r="S29" s="55"/>
      <c r="T29" s="171" t="s">
        <v>2556</v>
      </c>
      <c r="U29" s="171" t="s">
        <v>2557</v>
      </c>
      <c r="V29" s="172" t="s">
        <v>603</v>
      </c>
      <c r="W29" s="172" t="s">
        <v>605</v>
      </c>
      <c r="X29" s="173" t="s">
        <v>1676</v>
      </c>
      <c r="Y29" s="173" t="s">
        <v>1678</v>
      </c>
    </row>
    <row r="30" spans="1:25">
      <c r="A30" s="69"/>
      <c r="B30" s="89"/>
      <c r="C30" s="89"/>
      <c r="D30" s="89"/>
      <c r="E30" s="89" t="s">
        <v>1679</v>
      </c>
      <c r="F30" s="89" t="s">
        <v>1680</v>
      </c>
      <c r="G30" s="54">
        <v>3</v>
      </c>
      <c r="I30" s="54">
        <v>750</v>
      </c>
      <c r="N30" s="53"/>
      <c r="O30" s="89" t="s">
        <v>1681</v>
      </c>
      <c r="P30" s="55"/>
      <c r="Q30" s="55"/>
      <c r="R30" s="90" t="s">
        <v>285</v>
      </c>
      <c r="S30" s="55"/>
      <c r="V30" s="172"/>
      <c r="W30" s="172"/>
      <c r="X30" s="173"/>
      <c r="Y30" s="173"/>
    </row>
    <row r="31" spans="1:25">
      <c r="A31" s="69">
        <v>4</v>
      </c>
      <c r="B31" s="70" t="s">
        <v>1515</v>
      </c>
      <c r="C31" s="70" t="s">
        <v>1117</v>
      </c>
      <c r="D31" s="70" t="s">
        <v>1011</v>
      </c>
      <c r="E31" s="70" t="s">
        <v>449</v>
      </c>
      <c r="F31" s="70" t="s">
        <v>1012</v>
      </c>
      <c r="G31" s="71">
        <v>5</v>
      </c>
      <c r="H31" s="71">
        <v>5</v>
      </c>
      <c r="I31" s="71">
        <v>128</v>
      </c>
      <c r="J31" s="71"/>
      <c r="K31" s="71"/>
      <c r="L31" s="71"/>
      <c r="M31" s="71"/>
      <c r="N31" s="70" t="s">
        <v>1118</v>
      </c>
      <c r="O31" s="70"/>
      <c r="P31" s="55" t="str">
        <f t="shared" si="0"/>
        <v>啃食</v>
      </c>
      <c r="Q31" s="55"/>
      <c r="R31" s="56" t="s">
        <v>279</v>
      </c>
      <c r="S31" s="55" t="s">
        <v>1539</v>
      </c>
      <c r="V31" s="177"/>
      <c r="W31" s="177"/>
      <c r="X31" s="176"/>
      <c r="Y31" s="176"/>
    </row>
    <row r="32" spans="1:25">
      <c r="A32" s="69">
        <v>4</v>
      </c>
      <c r="B32" s="53" t="s">
        <v>1515</v>
      </c>
      <c r="C32" s="53" t="s">
        <v>1119</v>
      </c>
      <c r="D32" s="53" t="s">
        <v>1013</v>
      </c>
      <c r="E32" s="53" t="s">
        <v>1120</v>
      </c>
      <c r="F32" s="53" t="s">
        <v>1014</v>
      </c>
      <c r="N32" s="53" t="s">
        <v>1121</v>
      </c>
      <c r="O32" s="53"/>
      <c r="P32" s="55" t="str">
        <f t="shared" si="0"/>
        <v>反射光环</v>
      </c>
      <c r="Q32" s="55"/>
      <c r="R32" s="56">
        <v>0</v>
      </c>
      <c r="S32" s="55" t="s">
        <v>1540</v>
      </c>
      <c r="T32" s="171" t="s">
        <v>2558</v>
      </c>
      <c r="U32" s="171" t="s">
        <v>2559</v>
      </c>
      <c r="V32" s="174" t="s">
        <v>604</v>
      </c>
      <c r="W32" s="174" t="s">
        <v>604</v>
      </c>
      <c r="X32" s="173" t="s">
        <v>2560</v>
      </c>
      <c r="Y32" s="173" t="s">
        <v>2561</v>
      </c>
    </row>
    <row r="33" spans="1:25">
      <c r="A33" s="69"/>
      <c r="B33" s="53"/>
      <c r="C33" s="53"/>
      <c r="D33" s="53"/>
      <c r="E33" s="53" t="s">
        <v>1122</v>
      </c>
      <c r="F33" s="53" t="s">
        <v>1015</v>
      </c>
      <c r="I33" s="54">
        <v>900</v>
      </c>
      <c r="J33" s="54">
        <v>300</v>
      </c>
      <c r="L33" s="54">
        <v>10</v>
      </c>
      <c r="M33" s="54">
        <v>13</v>
      </c>
      <c r="N33" s="53" t="s">
        <v>1123</v>
      </c>
      <c r="O33" s="53"/>
      <c r="P33" s="55" t="str">
        <f t="shared" si="0"/>
        <v>法力流失</v>
      </c>
      <c r="Q33" s="55"/>
      <c r="R33" s="56" t="s">
        <v>279</v>
      </c>
      <c r="S33" s="55" t="s">
        <v>1541</v>
      </c>
      <c r="T33" s="171" t="s">
        <v>2562</v>
      </c>
      <c r="U33" s="171" t="s">
        <v>2563</v>
      </c>
      <c r="V33" s="174" t="s">
        <v>603</v>
      </c>
      <c r="W33" s="174" t="s">
        <v>605</v>
      </c>
      <c r="X33" s="173" t="s">
        <v>1015</v>
      </c>
      <c r="Y33" s="173" t="s">
        <v>2564</v>
      </c>
    </row>
    <row r="34" spans="1:25">
      <c r="A34" s="69">
        <v>4</v>
      </c>
      <c r="B34" s="70" t="s">
        <v>280</v>
      </c>
      <c r="C34" s="70" t="s">
        <v>1124</v>
      </c>
      <c r="D34" s="70" t="s">
        <v>1016</v>
      </c>
      <c r="E34" s="70" t="s">
        <v>1125</v>
      </c>
      <c r="F34" s="70" t="s">
        <v>1017</v>
      </c>
      <c r="G34" s="71"/>
      <c r="H34" s="71"/>
      <c r="I34" s="71">
        <v>900</v>
      </c>
      <c r="J34" s="71"/>
      <c r="K34" s="71"/>
      <c r="L34" s="71">
        <v>3</v>
      </c>
      <c r="M34" s="71">
        <v>8</v>
      </c>
      <c r="N34" s="70" t="s">
        <v>1126</v>
      </c>
      <c r="O34" s="70"/>
      <c r="P34" s="55" t="str">
        <f t="shared" si="0"/>
        <v>冰冻坟墓</v>
      </c>
      <c r="Q34" s="55"/>
      <c r="R34" s="56" t="s">
        <v>279</v>
      </c>
      <c r="S34" s="55" t="s">
        <v>1542</v>
      </c>
      <c r="V34" s="177"/>
      <c r="W34" s="177"/>
      <c r="X34" s="176"/>
      <c r="Y34" s="176"/>
    </row>
    <row r="35" spans="1:25">
      <c r="A35" s="69"/>
      <c r="B35" s="70"/>
      <c r="C35" s="70"/>
      <c r="D35" s="70"/>
      <c r="E35" s="70" t="s">
        <v>1127</v>
      </c>
      <c r="F35" s="70" t="s">
        <v>1018</v>
      </c>
      <c r="G35" s="71"/>
      <c r="H35" s="71"/>
      <c r="I35" s="71">
        <v>1800</v>
      </c>
      <c r="J35" s="71">
        <v>300</v>
      </c>
      <c r="K35" s="71"/>
      <c r="L35" s="71">
        <v>5</v>
      </c>
      <c r="M35" s="71">
        <v>8</v>
      </c>
      <c r="N35" s="70" t="s">
        <v>1128</v>
      </c>
      <c r="O35" s="70"/>
      <c r="P35" s="55"/>
      <c r="Q35" s="55"/>
      <c r="R35" s="56" t="s">
        <v>265</v>
      </c>
      <c r="S35" s="55"/>
      <c r="V35" s="177"/>
      <c r="W35" s="177"/>
      <c r="X35" s="176"/>
      <c r="Y35" s="176"/>
    </row>
    <row r="36" spans="1:25">
      <c r="A36" s="72">
        <v>5</v>
      </c>
      <c r="B36" s="55" t="s">
        <v>1515</v>
      </c>
      <c r="C36" s="55" t="s">
        <v>1129</v>
      </c>
      <c r="D36" s="55" t="s">
        <v>309</v>
      </c>
      <c r="E36" s="55" t="s">
        <v>1130</v>
      </c>
      <c r="F36" s="55" t="s">
        <v>310</v>
      </c>
      <c r="G36" s="73"/>
      <c r="H36" s="73"/>
      <c r="I36" s="73">
        <v>600</v>
      </c>
      <c r="J36" s="73"/>
      <c r="K36" s="73"/>
      <c r="L36" s="73"/>
      <c r="M36" s="73">
        <v>7</v>
      </c>
      <c r="N36" s="55" t="s">
        <v>1131</v>
      </c>
      <c r="O36" s="55"/>
      <c r="P36" s="55"/>
      <c r="Q36" s="55"/>
      <c r="R36" s="61" t="s">
        <v>279</v>
      </c>
      <c r="S36" s="55"/>
      <c r="V36" s="178"/>
      <c r="W36" s="178"/>
      <c r="X36" s="176"/>
      <c r="Y36" s="176"/>
    </row>
    <row r="37" spans="1:25">
      <c r="A37" s="72"/>
      <c r="B37" s="55"/>
      <c r="C37" s="55"/>
      <c r="D37" s="55"/>
      <c r="E37" s="55" t="s">
        <v>1132</v>
      </c>
      <c r="F37" s="55" t="s">
        <v>311</v>
      </c>
      <c r="G37" s="73"/>
      <c r="H37" s="73"/>
      <c r="I37" s="73">
        <v>600</v>
      </c>
      <c r="J37" s="73"/>
      <c r="K37" s="73"/>
      <c r="L37" s="73"/>
      <c r="M37" s="73">
        <v>5</v>
      </c>
      <c r="N37" s="55" t="s">
        <v>1562</v>
      </c>
      <c r="O37" s="55"/>
      <c r="P37" s="55"/>
      <c r="Q37" s="55"/>
      <c r="R37" s="61" t="s">
        <v>285</v>
      </c>
      <c r="S37" s="55"/>
      <c r="V37" s="178"/>
      <c r="W37" s="178"/>
      <c r="X37" s="176"/>
      <c r="Y37" s="176"/>
    </row>
    <row r="38" spans="1:25">
      <c r="A38" s="72">
        <v>5</v>
      </c>
      <c r="B38" s="74" t="s">
        <v>288</v>
      </c>
      <c r="C38" s="74" t="s">
        <v>1133</v>
      </c>
      <c r="D38" s="74" t="s">
        <v>312</v>
      </c>
      <c r="E38" s="74" t="s">
        <v>1134</v>
      </c>
      <c r="F38" s="74" t="s">
        <v>313</v>
      </c>
      <c r="G38" s="75"/>
      <c r="H38" s="75"/>
      <c r="I38" s="75">
        <v>600</v>
      </c>
      <c r="J38" s="75"/>
      <c r="K38" s="75"/>
      <c r="L38" s="75"/>
      <c r="M38" s="75">
        <v>7</v>
      </c>
      <c r="N38" s="74" t="s">
        <v>1135</v>
      </c>
      <c r="O38" s="74"/>
      <c r="P38" s="55"/>
      <c r="Q38" s="55"/>
      <c r="R38" s="61" t="s">
        <v>279</v>
      </c>
      <c r="S38" s="55"/>
      <c r="V38" s="177"/>
      <c r="W38" s="177"/>
      <c r="X38" s="176"/>
      <c r="Y38" s="176"/>
    </row>
    <row r="39" spans="1:25">
      <c r="A39" s="72">
        <v>5</v>
      </c>
      <c r="B39" s="55" t="s">
        <v>1515</v>
      </c>
      <c r="C39" s="55" t="s">
        <v>1136</v>
      </c>
      <c r="D39" s="55" t="s">
        <v>314</v>
      </c>
      <c r="E39" s="55" t="s">
        <v>1137</v>
      </c>
      <c r="F39" s="55" t="s">
        <v>315</v>
      </c>
      <c r="G39" s="73"/>
      <c r="H39" s="73"/>
      <c r="I39" s="73">
        <v>600</v>
      </c>
      <c r="J39" s="73"/>
      <c r="K39" s="73"/>
      <c r="L39" s="73">
        <v>12</v>
      </c>
      <c r="M39" s="73">
        <v>5</v>
      </c>
      <c r="N39" s="55" t="s">
        <v>1566</v>
      </c>
      <c r="O39" s="55" t="s">
        <v>316</v>
      </c>
      <c r="P39" s="55" t="str">
        <f t="shared" si="0"/>
        <v>暗影之刺</v>
      </c>
      <c r="Q39" s="55"/>
      <c r="R39" s="61" t="s">
        <v>279</v>
      </c>
      <c r="S39" s="55" t="s">
        <v>1531</v>
      </c>
      <c r="T39" s="171" t="s">
        <v>2565</v>
      </c>
      <c r="U39" s="171" t="s">
        <v>2566</v>
      </c>
      <c r="V39" s="178" t="s">
        <v>603</v>
      </c>
      <c r="W39" s="178" t="s">
        <v>605</v>
      </c>
      <c r="X39" s="173" t="s">
        <v>315</v>
      </c>
      <c r="Y39" s="173" t="s">
        <v>2567</v>
      </c>
    </row>
    <row r="40" spans="1:25">
      <c r="A40" s="72"/>
      <c r="B40" s="55"/>
      <c r="C40" s="55"/>
      <c r="D40" s="55"/>
      <c r="E40" s="55" t="s">
        <v>1138</v>
      </c>
      <c r="F40" s="55" t="s">
        <v>317</v>
      </c>
      <c r="G40" s="73"/>
      <c r="H40" s="73"/>
      <c r="I40" s="73">
        <v>600</v>
      </c>
      <c r="J40" s="73"/>
      <c r="K40" s="73"/>
      <c r="L40" s="73"/>
      <c r="M40" s="73">
        <v>15</v>
      </c>
      <c r="N40" s="55" t="s">
        <v>1543</v>
      </c>
      <c r="O40" s="55" t="s">
        <v>318</v>
      </c>
      <c r="P40" s="55" t="str">
        <f t="shared" si="0"/>
        <v>痛苦标记</v>
      </c>
      <c r="Q40" s="55"/>
      <c r="R40" s="61" t="s">
        <v>285</v>
      </c>
      <c r="S40" s="55" t="s">
        <v>1544</v>
      </c>
      <c r="T40" s="171" t="s">
        <v>2568</v>
      </c>
      <c r="U40" s="171" t="s">
        <v>2569</v>
      </c>
      <c r="V40" s="178" t="s">
        <v>603</v>
      </c>
      <c r="W40" s="178" t="s">
        <v>605</v>
      </c>
      <c r="X40" s="173" t="s">
        <v>317</v>
      </c>
      <c r="Y40" s="173" t="s">
        <v>2570</v>
      </c>
    </row>
    <row r="41" spans="1:25">
      <c r="A41" s="72">
        <v>5</v>
      </c>
      <c r="B41" s="74" t="s">
        <v>280</v>
      </c>
      <c r="C41" s="74" t="s">
        <v>1139</v>
      </c>
      <c r="D41" s="74" t="s">
        <v>319</v>
      </c>
      <c r="E41" s="76" t="s">
        <v>1140</v>
      </c>
      <c r="F41" s="76" t="s">
        <v>320</v>
      </c>
      <c r="G41" s="77"/>
      <c r="H41" s="77"/>
      <c r="I41" s="77"/>
      <c r="J41" s="77"/>
      <c r="K41" s="77"/>
      <c r="L41" s="77"/>
      <c r="M41" s="77"/>
      <c r="N41" s="76" t="s">
        <v>1141</v>
      </c>
      <c r="O41" s="76"/>
      <c r="P41" s="78" t="str">
        <f t="shared" ref="P41:P58" si="1">E41</f>
        <v>相位变换</v>
      </c>
      <c r="Q41" s="78"/>
      <c r="R41" s="79" t="s">
        <v>1178</v>
      </c>
      <c r="S41" s="78" t="s">
        <v>1545</v>
      </c>
      <c r="V41" s="177"/>
      <c r="W41" s="177"/>
      <c r="X41" s="176"/>
      <c r="Y41" s="176"/>
    </row>
    <row r="42" spans="1:25">
      <c r="A42" s="72"/>
      <c r="B42" s="74"/>
      <c r="C42" s="74"/>
      <c r="D42" s="74"/>
      <c r="E42" s="74" t="s">
        <v>1142</v>
      </c>
      <c r="F42" s="74" t="s">
        <v>321</v>
      </c>
      <c r="G42" s="75">
        <v>4</v>
      </c>
      <c r="H42" s="75"/>
      <c r="I42" s="75"/>
      <c r="J42" s="75"/>
      <c r="K42" s="75"/>
      <c r="L42" s="75"/>
      <c r="M42" s="75">
        <v>12</v>
      </c>
      <c r="N42" s="74" t="s">
        <v>1143</v>
      </c>
      <c r="O42" s="74"/>
      <c r="P42" s="55"/>
      <c r="Q42" s="55"/>
      <c r="R42" s="61" t="s">
        <v>1571</v>
      </c>
      <c r="S42" s="55"/>
      <c r="V42" s="177"/>
      <c r="W42" s="177"/>
      <c r="X42" s="176"/>
      <c r="Y42" s="176"/>
    </row>
    <row r="43" spans="1:25">
      <c r="A43" s="72"/>
      <c r="B43" s="74"/>
      <c r="C43" s="74"/>
      <c r="D43" s="74"/>
      <c r="E43" s="74" t="s">
        <v>1144</v>
      </c>
      <c r="F43" s="74" t="s">
        <v>322</v>
      </c>
      <c r="G43" s="75"/>
      <c r="H43" s="75"/>
      <c r="I43" s="75"/>
      <c r="J43" s="75"/>
      <c r="K43" s="75"/>
      <c r="L43" s="75">
        <v>12</v>
      </c>
      <c r="M43" s="75">
        <v>9</v>
      </c>
      <c r="N43" s="74" t="s">
        <v>1145</v>
      </c>
      <c r="O43" s="74"/>
      <c r="P43" s="55" t="str">
        <f t="shared" si="1"/>
        <v>虚空吐息</v>
      </c>
      <c r="Q43" s="55"/>
      <c r="R43" s="61" t="s">
        <v>1572</v>
      </c>
      <c r="S43" s="55" t="s">
        <v>1546</v>
      </c>
      <c r="T43" s="171" t="s">
        <v>2571</v>
      </c>
      <c r="U43" s="171" t="s">
        <v>2572</v>
      </c>
      <c r="V43" s="177" t="s">
        <v>603</v>
      </c>
      <c r="W43" s="177" t="s">
        <v>605</v>
      </c>
      <c r="X43" s="173" t="s">
        <v>322</v>
      </c>
      <c r="Y43" s="173" t="s">
        <v>2321</v>
      </c>
    </row>
    <row r="44" spans="1:25">
      <c r="A44" s="72">
        <v>5</v>
      </c>
      <c r="B44" s="55" t="s">
        <v>288</v>
      </c>
      <c r="C44" s="55" t="s">
        <v>1146</v>
      </c>
      <c r="D44" s="55" t="s">
        <v>323</v>
      </c>
      <c r="E44" s="78" t="s">
        <v>1140</v>
      </c>
      <c r="F44" s="78" t="s">
        <v>320</v>
      </c>
      <c r="G44" s="80"/>
      <c r="H44" s="80"/>
      <c r="I44" s="80"/>
      <c r="J44" s="80"/>
      <c r="K44" s="80"/>
      <c r="L44" s="80"/>
      <c r="M44" s="80"/>
      <c r="N44" s="78" t="s">
        <v>1141</v>
      </c>
      <c r="O44" s="78"/>
      <c r="P44" s="78" t="str">
        <f t="shared" si="1"/>
        <v>相位变换</v>
      </c>
      <c r="Q44" s="78"/>
      <c r="R44" s="79" t="s">
        <v>1178</v>
      </c>
      <c r="S44" s="78" t="s">
        <v>1545</v>
      </c>
      <c r="V44" s="178"/>
      <c r="W44" s="178"/>
      <c r="X44" s="176"/>
      <c r="Y44" s="176"/>
    </row>
    <row r="45" spans="1:25">
      <c r="A45" s="72"/>
      <c r="B45" s="55"/>
      <c r="C45" s="55"/>
      <c r="D45" s="55"/>
      <c r="E45" s="55" t="s">
        <v>1147</v>
      </c>
      <c r="F45" s="55" t="s">
        <v>324</v>
      </c>
      <c r="G45" s="73"/>
      <c r="H45" s="73"/>
      <c r="I45" s="73">
        <v>600</v>
      </c>
      <c r="J45" s="73"/>
      <c r="K45" s="73"/>
      <c r="L45" s="73"/>
      <c r="M45" s="73">
        <v>7</v>
      </c>
      <c r="N45" s="55" t="s">
        <v>1148</v>
      </c>
      <c r="O45" s="55"/>
      <c r="P45" s="55" t="str">
        <f t="shared" si="1"/>
        <v>迟缓</v>
      </c>
      <c r="Q45" s="55"/>
      <c r="R45" s="61" t="s">
        <v>285</v>
      </c>
      <c r="S45" s="55" t="s">
        <v>1547</v>
      </c>
      <c r="T45" s="171" t="s">
        <v>2573</v>
      </c>
      <c r="U45" s="171" t="s">
        <v>2574</v>
      </c>
      <c r="V45" s="178" t="s">
        <v>603</v>
      </c>
      <c r="W45" s="178" t="s">
        <v>605</v>
      </c>
      <c r="X45" s="173" t="s">
        <v>2576</v>
      </c>
      <c r="Y45" s="173" t="s">
        <v>2295</v>
      </c>
    </row>
    <row r="46" spans="1:25">
      <c r="A46" s="72">
        <v>5</v>
      </c>
      <c r="B46" s="81" t="s">
        <v>280</v>
      </c>
      <c r="C46" s="81" t="s">
        <v>1149</v>
      </c>
      <c r="D46" s="81" t="s">
        <v>1019</v>
      </c>
      <c r="E46" s="81" t="s">
        <v>1150</v>
      </c>
      <c r="F46" s="81" t="s">
        <v>1020</v>
      </c>
      <c r="G46" s="82">
        <v>0</v>
      </c>
      <c r="H46" s="82"/>
      <c r="I46" s="82">
        <v>900</v>
      </c>
      <c r="J46" s="82">
        <v>350</v>
      </c>
      <c r="K46" s="82">
        <v>0</v>
      </c>
      <c r="L46" s="82"/>
      <c r="M46" s="82">
        <v>7</v>
      </c>
      <c r="N46" s="81" t="s">
        <v>1151</v>
      </c>
      <c r="O46" s="81"/>
      <c r="P46" s="55"/>
      <c r="Q46" s="55"/>
      <c r="R46" s="61" t="s">
        <v>1057</v>
      </c>
      <c r="S46" s="55"/>
      <c r="V46" s="178"/>
      <c r="W46" s="178"/>
      <c r="X46" s="176"/>
      <c r="Y46" s="176"/>
    </row>
    <row r="47" spans="1:25">
      <c r="A47" s="72"/>
      <c r="B47" s="81"/>
      <c r="C47" s="81"/>
      <c r="D47" s="81"/>
      <c r="E47" s="81" t="s">
        <v>1574</v>
      </c>
      <c r="F47" s="81" t="s">
        <v>1021</v>
      </c>
      <c r="G47" s="82"/>
      <c r="H47" s="82"/>
      <c r="I47" s="82"/>
      <c r="J47" s="82"/>
      <c r="K47" s="82"/>
      <c r="L47" s="82"/>
      <c r="M47" s="82">
        <v>20</v>
      </c>
      <c r="N47" s="81" t="s">
        <v>1152</v>
      </c>
      <c r="O47" s="81"/>
      <c r="P47" s="55" t="s">
        <v>1574</v>
      </c>
      <c r="Q47" s="55"/>
      <c r="R47" s="83" t="s">
        <v>1571</v>
      </c>
      <c r="S47" s="55" t="s">
        <v>1575</v>
      </c>
      <c r="T47" s="171" t="s">
        <v>2577</v>
      </c>
      <c r="U47" s="171" t="s">
        <v>2575</v>
      </c>
      <c r="V47" s="178" t="s">
        <v>604</v>
      </c>
      <c r="W47" s="178" t="s">
        <v>604</v>
      </c>
      <c r="X47" s="173" t="s">
        <v>1021</v>
      </c>
      <c r="Y47" s="173" t="s">
        <v>2578</v>
      </c>
    </row>
    <row r="48" spans="1:25">
      <c r="A48" s="72"/>
      <c r="B48" s="81"/>
      <c r="C48" s="81"/>
      <c r="D48" s="81"/>
      <c r="E48" s="78" t="s">
        <v>1153</v>
      </c>
      <c r="F48" s="78" t="s">
        <v>1022</v>
      </c>
      <c r="G48" s="80"/>
      <c r="H48" s="80"/>
      <c r="I48" s="80"/>
      <c r="J48" s="80"/>
      <c r="K48" s="80"/>
      <c r="L48" s="80"/>
      <c r="M48" s="80"/>
      <c r="N48" s="78" t="s">
        <v>1154</v>
      </c>
      <c r="O48" s="78"/>
      <c r="P48" s="78"/>
      <c r="Q48" s="78"/>
      <c r="R48" s="79" t="s">
        <v>1178</v>
      </c>
      <c r="S48" s="78"/>
      <c r="V48" s="178"/>
      <c r="W48" s="178"/>
      <c r="X48" s="176"/>
      <c r="Y48" s="176"/>
    </row>
    <row r="49" spans="1:25">
      <c r="A49" s="84">
        <v>6</v>
      </c>
      <c r="B49" s="53" t="s">
        <v>1515</v>
      </c>
      <c r="C49" s="53" t="s">
        <v>1155</v>
      </c>
      <c r="D49" s="53" t="s">
        <v>325</v>
      </c>
      <c r="E49" s="53" t="s">
        <v>1156</v>
      </c>
      <c r="F49" s="53" t="s">
        <v>326</v>
      </c>
      <c r="G49" s="54">
        <v>2</v>
      </c>
      <c r="M49" s="54">
        <v>6</v>
      </c>
      <c r="N49" s="53" t="s">
        <v>1179</v>
      </c>
      <c r="O49" s="53"/>
      <c r="P49" s="55"/>
      <c r="Q49" s="55"/>
      <c r="R49" s="61" t="s">
        <v>279</v>
      </c>
      <c r="S49" s="55"/>
      <c r="X49" s="176"/>
      <c r="Y49" s="176"/>
    </row>
    <row r="50" spans="1:25">
      <c r="A50" s="84"/>
      <c r="B50" s="53"/>
      <c r="C50" s="53"/>
      <c r="E50" s="57" t="s">
        <v>1157</v>
      </c>
      <c r="F50" s="57" t="s">
        <v>327</v>
      </c>
      <c r="L50" s="54">
        <v>3</v>
      </c>
      <c r="M50" s="54">
        <v>12</v>
      </c>
      <c r="N50" s="57" t="s">
        <v>1158</v>
      </c>
      <c r="P50" s="55" t="str">
        <f t="shared" si="1"/>
        <v>震地</v>
      </c>
      <c r="Q50" s="55"/>
      <c r="R50" s="20" t="s">
        <v>1571</v>
      </c>
      <c r="S50" s="55" t="s">
        <v>1547</v>
      </c>
      <c r="T50" s="171" t="s">
        <v>2579</v>
      </c>
      <c r="U50" s="171" t="s">
        <v>2580</v>
      </c>
      <c r="V50" s="174" t="s">
        <v>603</v>
      </c>
      <c r="W50" s="174" t="s">
        <v>604</v>
      </c>
      <c r="X50" s="173" t="s">
        <v>327</v>
      </c>
      <c r="Y50" s="173" t="s">
        <v>2295</v>
      </c>
    </row>
    <row r="51" spans="1:25">
      <c r="A51" s="85">
        <v>6</v>
      </c>
      <c r="B51" s="86" t="s">
        <v>1515</v>
      </c>
      <c r="C51" s="86" t="s">
        <v>1159</v>
      </c>
      <c r="D51" s="86" t="s">
        <v>1023</v>
      </c>
      <c r="E51" s="86" t="s">
        <v>1160</v>
      </c>
      <c r="F51" s="86" t="s">
        <v>1024</v>
      </c>
      <c r="G51" s="87"/>
      <c r="H51" s="87"/>
      <c r="I51" s="87"/>
      <c r="J51" s="87"/>
      <c r="K51" s="87"/>
      <c r="L51" s="87"/>
      <c r="M51" s="87"/>
      <c r="N51" s="86" t="s">
        <v>1161</v>
      </c>
      <c r="O51" s="86"/>
      <c r="P51" s="55" t="str">
        <f t="shared" si="1"/>
        <v>狂热</v>
      </c>
      <c r="Q51" s="55"/>
      <c r="R51" s="20">
        <v>0</v>
      </c>
      <c r="S51" s="55" t="s">
        <v>1548</v>
      </c>
      <c r="T51" s="171" t="s">
        <v>2581</v>
      </c>
      <c r="U51" s="171" t="s">
        <v>2582</v>
      </c>
      <c r="V51" s="174" t="s">
        <v>604</v>
      </c>
      <c r="W51" s="174" t="s">
        <v>604</v>
      </c>
      <c r="X51" s="173" t="s">
        <v>1024</v>
      </c>
      <c r="Y51" s="173" t="s">
        <v>2583</v>
      </c>
    </row>
    <row r="52" spans="1:25">
      <c r="A52" s="85">
        <v>6</v>
      </c>
      <c r="B52" s="57" t="s">
        <v>1515</v>
      </c>
      <c r="C52" s="57" t="s">
        <v>1162</v>
      </c>
      <c r="D52" s="57" t="s">
        <v>1030</v>
      </c>
      <c r="E52" s="57" t="s">
        <v>1163</v>
      </c>
      <c r="F52" s="57" t="s">
        <v>1025</v>
      </c>
      <c r="M52" s="54">
        <v>12</v>
      </c>
      <c r="N52" s="57" t="s">
        <v>1164</v>
      </c>
      <c r="P52" s="55"/>
      <c r="Q52" s="55"/>
      <c r="R52" s="20" t="s">
        <v>285</v>
      </c>
      <c r="S52" s="55"/>
      <c r="X52" s="176"/>
      <c r="Y52" s="176"/>
    </row>
    <row r="53" spans="1:25">
      <c r="A53" s="85"/>
      <c r="E53" s="57" t="s">
        <v>1165</v>
      </c>
      <c r="F53" s="57" t="s">
        <v>1026</v>
      </c>
      <c r="M53" s="54">
        <v>20</v>
      </c>
      <c r="N53" s="57" t="s">
        <v>1549</v>
      </c>
      <c r="P53" s="55"/>
      <c r="Q53" s="55"/>
      <c r="R53" s="20" t="s">
        <v>279</v>
      </c>
      <c r="S53" s="55"/>
      <c r="X53" s="176"/>
      <c r="Y53" s="176"/>
    </row>
    <row r="54" spans="1:25">
      <c r="A54" s="85">
        <v>6</v>
      </c>
      <c r="B54" s="86" t="s">
        <v>280</v>
      </c>
      <c r="C54" s="86" t="s">
        <v>1166</v>
      </c>
      <c r="D54" s="86" t="s">
        <v>1027</v>
      </c>
      <c r="E54" s="86" t="s">
        <v>1558</v>
      </c>
      <c r="F54" s="86" t="s">
        <v>1028</v>
      </c>
      <c r="G54" s="87"/>
      <c r="H54" s="87"/>
      <c r="I54" s="87"/>
      <c r="J54" s="87"/>
      <c r="K54" s="87"/>
      <c r="L54" s="87"/>
      <c r="M54" s="87"/>
      <c r="N54" s="86" t="s">
        <v>1167</v>
      </c>
      <c r="O54" s="86"/>
      <c r="P54" s="55"/>
      <c r="Q54" s="55"/>
      <c r="R54" s="20" t="s">
        <v>1571</v>
      </c>
      <c r="S54" s="55"/>
      <c r="X54" s="176"/>
      <c r="Y54" s="176"/>
    </row>
    <row r="55" spans="1:25">
      <c r="A55" s="85"/>
      <c r="B55" s="86"/>
      <c r="C55" s="86"/>
      <c r="D55" s="86"/>
      <c r="E55" s="86" t="s">
        <v>1168</v>
      </c>
      <c r="F55" s="86" t="s">
        <v>1029</v>
      </c>
      <c r="G55" s="87">
        <v>4</v>
      </c>
      <c r="H55" s="87"/>
      <c r="I55" s="87"/>
      <c r="J55" s="87"/>
      <c r="K55" s="87"/>
      <c r="L55" s="87"/>
      <c r="M55" s="87"/>
      <c r="N55" s="86" t="s">
        <v>1169</v>
      </c>
      <c r="O55" s="86"/>
      <c r="P55" s="55" t="str">
        <f t="shared" si="1"/>
        <v>呕吐</v>
      </c>
      <c r="Q55" s="55"/>
      <c r="R55" s="20" t="s">
        <v>1572</v>
      </c>
      <c r="S55" s="55" t="s">
        <v>1551</v>
      </c>
      <c r="T55" s="171" t="s">
        <v>2584</v>
      </c>
      <c r="U55" s="171" t="s">
        <v>2585</v>
      </c>
      <c r="V55" s="174" t="s">
        <v>603</v>
      </c>
      <c r="W55" s="174" t="s">
        <v>605</v>
      </c>
      <c r="X55" s="173" t="s">
        <v>2586</v>
      </c>
      <c r="Y55" s="173" t="s">
        <v>2299</v>
      </c>
    </row>
    <row r="56" spans="1:25">
      <c r="A56" s="85">
        <v>6</v>
      </c>
      <c r="B56" s="57" t="s">
        <v>1515</v>
      </c>
      <c r="C56" s="57" t="s">
        <v>1553</v>
      </c>
      <c r="D56" s="57" t="s">
        <v>1031</v>
      </c>
      <c r="E56" s="57" t="s">
        <v>1170</v>
      </c>
      <c r="F56" s="57" t="s">
        <v>1032</v>
      </c>
      <c r="M56" s="54">
        <v>4</v>
      </c>
      <c r="N56" s="93" t="s">
        <v>1171</v>
      </c>
      <c r="P56" s="55"/>
      <c r="Q56" s="55"/>
      <c r="R56" s="61" t="s">
        <v>279</v>
      </c>
      <c r="S56" s="55"/>
      <c r="X56" s="176"/>
      <c r="Y56" s="176"/>
    </row>
    <row r="57" spans="1:25">
      <c r="A57" s="85"/>
      <c r="E57" s="57" t="s">
        <v>1172</v>
      </c>
      <c r="F57" s="57" t="s">
        <v>1033</v>
      </c>
      <c r="M57" s="54">
        <v>8</v>
      </c>
      <c r="N57" s="57" t="s">
        <v>1560</v>
      </c>
      <c r="P57" s="55" t="str">
        <f t="shared" si="1"/>
        <v>恐怖图腾</v>
      </c>
      <c r="Q57" s="55"/>
      <c r="R57" s="56" t="s">
        <v>272</v>
      </c>
      <c r="S57" s="55" t="s">
        <v>1550</v>
      </c>
      <c r="T57" s="171" t="s">
        <v>2587</v>
      </c>
      <c r="U57" s="171" t="s">
        <v>2588</v>
      </c>
      <c r="V57" s="174" t="s">
        <v>603</v>
      </c>
      <c r="W57" s="174" t="s">
        <v>604</v>
      </c>
      <c r="X57" s="173" t="s">
        <v>1033</v>
      </c>
      <c r="Y57" s="173" t="s">
        <v>2589</v>
      </c>
    </row>
    <row r="58" spans="1:25">
      <c r="A58" s="85">
        <v>6</v>
      </c>
      <c r="B58" s="86" t="s">
        <v>280</v>
      </c>
      <c r="C58" s="86" t="s">
        <v>1173</v>
      </c>
      <c r="D58" s="86" t="s">
        <v>1034</v>
      </c>
      <c r="E58" s="86" t="s">
        <v>1174</v>
      </c>
      <c r="F58" s="86" t="s">
        <v>1035</v>
      </c>
      <c r="G58" s="87"/>
      <c r="H58" s="87"/>
      <c r="I58" s="87">
        <v>1200</v>
      </c>
      <c r="J58" s="87"/>
      <c r="K58" s="87"/>
      <c r="L58" s="87">
        <v>9</v>
      </c>
      <c r="M58" s="87">
        <v>12</v>
      </c>
      <c r="N58" s="86" t="s">
        <v>1175</v>
      </c>
      <c r="O58" s="86"/>
      <c r="P58" s="55" t="str">
        <f t="shared" si="1"/>
        <v>险恶打击</v>
      </c>
      <c r="Q58" s="55"/>
      <c r="R58" s="56" t="s">
        <v>279</v>
      </c>
      <c r="S58" s="55" t="s">
        <v>1552</v>
      </c>
      <c r="T58" s="171" t="s">
        <v>2590</v>
      </c>
      <c r="U58" s="171" t="s">
        <v>2591</v>
      </c>
      <c r="V58" s="174" t="s">
        <v>603</v>
      </c>
      <c r="W58" s="174" t="s">
        <v>605</v>
      </c>
      <c r="X58" s="173" t="s">
        <v>1035</v>
      </c>
      <c r="Y58" s="173" t="s">
        <v>2592</v>
      </c>
    </row>
    <row r="59" spans="1:25">
      <c r="A59" s="85"/>
      <c r="B59" s="86"/>
      <c r="C59" s="86"/>
      <c r="D59" s="86"/>
      <c r="E59" s="86" t="s">
        <v>1176</v>
      </c>
      <c r="F59" s="86" t="s">
        <v>1036</v>
      </c>
      <c r="G59" s="87"/>
      <c r="H59" s="87"/>
      <c r="I59" s="87">
        <v>1200</v>
      </c>
      <c r="J59" s="87">
        <v>300</v>
      </c>
      <c r="K59" s="87"/>
      <c r="L59" s="87">
        <v>15</v>
      </c>
      <c r="M59" s="87">
        <v>18</v>
      </c>
      <c r="N59" s="86" t="s">
        <v>1177</v>
      </c>
      <c r="O59" s="86"/>
      <c r="P59" s="55"/>
      <c r="Q59" s="55"/>
      <c r="R59" s="56" t="s">
        <v>1571</v>
      </c>
      <c r="S59" s="55"/>
      <c r="X59" s="176"/>
      <c r="Y59" s="176"/>
    </row>
  </sheetData>
  <phoneticPr fontId="7" type="noConversion"/>
  <conditionalFormatting sqref="U1">
    <cfRule type="duplicateValues" dxfId="7" priority="3"/>
  </conditionalFormatting>
  <conditionalFormatting sqref="T1">
    <cfRule type="duplicateValues" dxfId="6" priority="2"/>
  </conditionalFormatting>
  <conditionalFormatting sqref="A1:XFD1">
    <cfRule type="duplicateValues" dxfId="5"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9D81A-FE94-4188-B020-AE7BA2D28E31}">
  <dimension ref="A1:D5"/>
  <sheetViews>
    <sheetView workbookViewId="0">
      <selection activeCell="D22" sqref="D22"/>
    </sheetView>
  </sheetViews>
  <sheetFormatPr defaultRowHeight="14.25"/>
  <cols>
    <col min="1" max="1" width="9.140625" style="112"/>
    <col min="2" max="2" width="6.140625" style="112" customWidth="1"/>
    <col min="3" max="3" width="13.28515625" style="112" bestFit="1" customWidth="1"/>
    <col min="4" max="4" width="43" style="112" bestFit="1" customWidth="1"/>
    <col min="5" max="16384" width="9.140625" style="112"/>
  </cols>
  <sheetData>
    <row r="1" spans="1:4">
      <c r="A1" s="112" t="s">
        <v>56</v>
      </c>
      <c r="B1" s="112" t="s">
        <v>2446</v>
      </c>
      <c r="C1" s="112" t="s">
        <v>2444</v>
      </c>
      <c r="D1" s="112" t="s">
        <v>2447</v>
      </c>
    </row>
    <row r="2" spans="1:4">
      <c r="A2" s="112" t="s">
        <v>2452</v>
      </c>
      <c r="B2" s="112">
        <v>2</v>
      </c>
      <c r="C2" s="112" t="s">
        <v>2445</v>
      </c>
      <c r="D2" s="112" t="s">
        <v>2448</v>
      </c>
    </row>
    <row r="3" spans="1:4">
      <c r="A3" s="112" t="s">
        <v>2453</v>
      </c>
      <c r="B3" s="112">
        <v>2</v>
      </c>
      <c r="C3" s="112" t="s">
        <v>2449</v>
      </c>
      <c r="D3" s="112" t="s">
        <v>2496</v>
      </c>
    </row>
    <row r="4" spans="1:4">
      <c r="A4" s="112" t="s">
        <v>2454</v>
      </c>
      <c r="B4" s="112">
        <v>2</v>
      </c>
      <c r="C4" s="112" t="s">
        <v>2450</v>
      </c>
      <c r="D4" s="112" t="s">
        <v>2497</v>
      </c>
    </row>
    <row r="5" spans="1:4">
      <c r="A5" s="112" t="s">
        <v>2455</v>
      </c>
      <c r="B5" s="112">
        <v>2</v>
      </c>
      <c r="C5" s="112" t="s">
        <v>2451</v>
      </c>
      <c r="D5" s="112" t="s">
        <v>2498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8"/>
  <dimension ref="A1:HF98"/>
  <sheetViews>
    <sheetView tabSelected="1" workbookViewId="0">
      <pane ySplit="1" topLeftCell="A71" activePane="bottomLeft" state="frozen"/>
      <selection pane="bottomLeft" activeCell="G86" sqref="G86"/>
    </sheetView>
  </sheetViews>
  <sheetFormatPr defaultRowHeight="14.25"/>
  <cols>
    <col min="1" max="1" width="29.7109375" style="25" bestFit="1" customWidth="1"/>
    <col min="2" max="2" width="9" style="25" bestFit="1" customWidth="1"/>
    <col min="3" max="3" width="8.140625" style="25" customWidth="1"/>
    <col min="4" max="4" width="5.42578125" style="25" bestFit="1" customWidth="1"/>
    <col min="5" max="5" width="5.28515625" style="25" bestFit="1" customWidth="1"/>
    <col min="6" max="6" width="5.140625" style="25" bestFit="1" customWidth="1"/>
    <col min="7" max="8" width="8.140625" style="25" customWidth="1"/>
    <col min="9" max="9" width="5" style="25" bestFit="1" customWidth="1"/>
    <col min="10" max="11" width="5.28515625" style="25" bestFit="1" customWidth="1"/>
    <col min="12" max="12" width="4.85546875" style="25" bestFit="1" customWidth="1"/>
    <col min="13" max="14" width="5.28515625" style="25" bestFit="1" customWidth="1"/>
    <col min="15" max="15" width="19.140625" style="25" customWidth="1"/>
    <col min="16" max="16" width="8.85546875" style="25" bestFit="1" customWidth="1"/>
    <col min="17" max="17" width="6.5703125" style="25" customWidth="1"/>
    <col min="18" max="18" width="4.85546875" style="25" bestFit="1" customWidth="1"/>
    <col min="19" max="20" width="4.85546875" style="25" customWidth="1"/>
    <col min="21" max="21" width="63.140625" style="25" bestFit="1" customWidth="1"/>
    <col min="22" max="22" width="11" style="25" bestFit="1" customWidth="1"/>
    <col min="23" max="23" width="12.85546875" style="25" customWidth="1"/>
    <col min="24" max="24" width="4.140625" style="25" bestFit="1" customWidth="1"/>
    <col min="25" max="16384" width="9.140625" style="25"/>
  </cols>
  <sheetData>
    <row r="1" spans="1:214" s="21" customFormat="1">
      <c r="A1" s="21" t="s">
        <v>997</v>
      </c>
      <c r="B1" s="21" t="s">
        <v>996</v>
      </c>
      <c r="C1" s="21" t="s">
        <v>1516</v>
      </c>
      <c r="D1" s="21" t="s">
        <v>1519</v>
      </c>
      <c r="E1" s="21" t="s">
        <v>1520</v>
      </c>
      <c r="F1" s="21" t="s">
        <v>1521</v>
      </c>
      <c r="G1" s="21" t="s">
        <v>1517</v>
      </c>
      <c r="H1" s="21" t="s">
        <v>1518</v>
      </c>
      <c r="I1" s="21" t="s">
        <v>992</v>
      </c>
      <c r="J1" s="21" t="s">
        <v>991</v>
      </c>
      <c r="K1" s="21" t="s">
        <v>990</v>
      </c>
      <c r="L1" s="21" t="s">
        <v>989</v>
      </c>
      <c r="M1" s="21" t="s">
        <v>988</v>
      </c>
      <c r="N1" s="21" t="s">
        <v>987</v>
      </c>
      <c r="O1" s="21" t="s">
        <v>986</v>
      </c>
      <c r="P1" s="21" t="s">
        <v>995</v>
      </c>
      <c r="Q1" s="21" t="s">
        <v>994</v>
      </c>
      <c r="R1" s="21" t="s">
        <v>993</v>
      </c>
      <c r="S1" s="21" t="s">
        <v>1522</v>
      </c>
      <c r="T1" s="21" t="s">
        <v>1523</v>
      </c>
      <c r="U1" s="21" t="s">
        <v>985</v>
      </c>
      <c r="V1" s="21" t="s">
        <v>984</v>
      </c>
      <c r="X1" s="21" t="s">
        <v>1669</v>
      </c>
    </row>
    <row r="2" spans="1:214">
      <c r="A2" s="97" t="s">
        <v>1690</v>
      </c>
      <c r="B2" s="22" t="s">
        <v>902</v>
      </c>
      <c r="C2" s="22">
        <v>500000</v>
      </c>
      <c r="D2" s="22">
        <v>0</v>
      </c>
      <c r="E2" s="22">
        <v>0</v>
      </c>
      <c r="F2" s="22">
        <v>0</v>
      </c>
      <c r="G2" s="22">
        <v>5</v>
      </c>
      <c r="H2" s="22">
        <v>5</v>
      </c>
      <c r="I2" s="23">
        <v>0</v>
      </c>
      <c r="J2" s="23">
        <v>0</v>
      </c>
      <c r="K2" s="23">
        <v>0</v>
      </c>
      <c r="L2" s="23">
        <v>0</v>
      </c>
      <c r="M2" s="23">
        <v>1</v>
      </c>
      <c r="N2" s="23">
        <v>0</v>
      </c>
      <c r="O2" s="22" t="s">
        <v>901</v>
      </c>
      <c r="P2" s="24">
        <f t="shared" ref="P2" si="0">C2-1-D2*10</f>
        <v>499999</v>
      </c>
      <c r="Q2" s="24">
        <f t="shared" ref="Q2" si="1">G2-CHOOSE( IF( B2="ATT_AGI", 2, IF( B2="ATT_INT", 3, 1 ) ), D2, E2, F2 )</f>
        <v>5</v>
      </c>
      <c r="R2" s="24">
        <f t="shared" ref="R2" si="2">H2-G2</f>
        <v>0</v>
      </c>
      <c r="S2" s="24">
        <f>Q2-1</f>
        <v>4</v>
      </c>
      <c r="T2" s="24">
        <f>R2+1</f>
        <v>1</v>
      </c>
      <c r="U2" s="22" t="s">
        <v>982</v>
      </c>
      <c r="V2" s="22"/>
      <c r="W2" s="25" t="str">
        <f t="shared" ref="W2:W34" ca="1" si="3">"ModelInfo.rg("&amp;OFFSET($A$1,ROW()-1,MATCH("UTID",$1:$1,0)-1)&amp;","&amp;OFFSET($A$1,ROW()-1,MATCH("ATT",$1:$1,0)-1)&amp;","&amp;OFFSET($A$1,ROW()-1,MATCH("LFE",$1:$1,0)-1)&amp;","&amp;OFFSET($A$1,ROW()-1,MATCH("AP",$1:$1,0)-1)&amp;","&amp;OFFSET($A$1,ROW()-1,MATCH("APR",$1:$1,0)-1)&amp;","&amp;OFFSET($A$1,ROW()-1,MATCH("AMR",$1:$1,0)-1)&amp;","&amp;OFFSET($A$1,ROW()-1,MATCH("DOG",$1:$1,0)-1)&amp;","&amp;OFFSET($A$1,ROW()-1,MATCH("BKR",$1:$1,0)-1)&amp;","&amp;OFFSET($A$1,ROW()-1,MATCH("BKP",$1:$1,0)-1)&amp;","&amp;OFFSET($A$1,ROW()-1,MATCH("MTK",$1:$1,0)-1)&amp;","&amp;OFFSET($A$1,ROW()-1,MATCH("ACR",$1:$1,0)-1)&amp;","&amp;OFFSET($A$1,ROW()-1,MATCH("CLS",$1:$1,0)-1)&amp;","&amp;CHAR(34)&amp;OFFSET($A$1,ROW()-1,MATCH("ICO",$1:$1,0)-1)&amp;CHAR(34)&amp;")"&amp;IF(OFFSET($A$1,ROW()-1,MATCH("EXT",$1:$1,0)-1)&lt;&gt;"","."&amp;OFFSET($A$1,ROW()-1,MATCH("EXT",$1:$1,0)-1),"")&amp;";"</f>
        <v>ModelInfo.rg(UTID_DAMAGE_DUMMY,ATT_NON,499999,5,0,0,0,0,0,1,0,CAREER_TYPE_CREEP,"ReplaceableTextures\\CommandButtons\\BTNHeroPaladin.blp");</v>
      </c>
      <c r="X2" s="95" t="s">
        <v>1669</v>
      </c>
    </row>
    <row r="3" spans="1:214">
      <c r="A3" s="22" t="s">
        <v>983</v>
      </c>
      <c r="B3" s="22" t="s">
        <v>902</v>
      </c>
      <c r="C3" s="22">
        <v>50000</v>
      </c>
      <c r="D3" s="22">
        <v>0</v>
      </c>
      <c r="E3" s="22">
        <v>0</v>
      </c>
      <c r="F3" s="22">
        <v>0</v>
      </c>
      <c r="G3" s="22">
        <v>5</v>
      </c>
      <c r="H3" s="22">
        <v>5</v>
      </c>
      <c r="I3" s="23">
        <v>0</v>
      </c>
      <c r="J3" s="23">
        <v>0</v>
      </c>
      <c r="K3" s="23">
        <v>0</v>
      </c>
      <c r="L3" s="23">
        <v>0</v>
      </c>
      <c r="M3" s="23">
        <v>1</v>
      </c>
      <c r="N3" s="23">
        <v>0</v>
      </c>
      <c r="O3" s="22" t="s">
        <v>901</v>
      </c>
      <c r="P3" s="24">
        <f t="shared" ref="P3:P6" si="4">C3-1-D3*10</f>
        <v>49999</v>
      </c>
      <c r="Q3" s="24">
        <f t="shared" ref="Q3:Q6" si="5">G3-CHOOSE( IF( B3="ATT_AGI", 2, IF( B3="ATT_INT", 3, 1 ) ), D3, E3, F3 )</f>
        <v>5</v>
      </c>
      <c r="R3" s="24">
        <f t="shared" ref="R3:R6" si="6">H3-G3</f>
        <v>0</v>
      </c>
      <c r="S3" s="24">
        <f>Q3-1</f>
        <v>4</v>
      </c>
      <c r="T3" s="24">
        <f>R3+1</f>
        <v>1</v>
      </c>
      <c r="U3" s="22" t="s">
        <v>982</v>
      </c>
      <c r="V3" s="22"/>
      <c r="W3" s="25" t="str">
        <f t="shared" ca="1" si="3"/>
        <v>ModelInfo.rg(UTID_STATIC_TARGET,ATT_NON,49999,5,0,0,0,0,0,1,0,CAREER_TYPE_CREEP,"ReplaceableTextures\\CommandButtons\\BTNHeroPaladin.blp");</v>
      </c>
      <c r="X3" s="95" t="s">
        <v>1669</v>
      </c>
    </row>
    <row r="4" spans="1:214">
      <c r="A4" s="22" t="s">
        <v>981</v>
      </c>
      <c r="B4" s="22" t="s">
        <v>902</v>
      </c>
      <c r="C4" s="22">
        <v>50000</v>
      </c>
      <c r="D4" s="22">
        <v>0</v>
      </c>
      <c r="E4" s="22">
        <v>0</v>
      </c>
      <c r="F4" s="22">
        <v>0</v>
      </c>
      <c r="G4" s="22">
        <v>30</v>
      </c>
      <c r="H4" s="22">
        <v>35</v>
      </c>
      <c r="I4" s="23">
        <v>0</v>
      </c>
      <c r="J4" s="23">
        <v>0</v>
      </c>
      <c r="K4" s="23">
        <v>0</v>
      </c>
      <c r="L4" s="23">
        <v>0</v>
      </c>
      <c r="M4" s="23">
        <v>1</v>
      </c>
      <c r="N4" s="23">
        <v>0</v>
      </c>
      <c r="O4" s="22" t="s">
        <v>901</v>
      </c>
      <c r="P4" s="24">
        <f t="shared" si="4"/>
        <v>49999</v>
      </c>
      <c r="Q4" s="24">
        <f t="shared" si="5"/>
        <v>30</v>
      </c>
      <c r="R4" s="24">
        <f t="shared" si="6"/>
        <v>5</v>
      </c>
      <c r="S4" s="24">
        <f t="shared" ref="S4:S96" si="7">Q4-1</f>
        <v>29</v>
      </c>
      <c r="T4" s="24">
        <f t="shared" ref="T4:T96" si="8">R4+1</f>
        <v>6</v>
      </c>
      <c r="U4" s="22" t="s">
        <v>980</v>
      </c>
      <c r="V4" s="22"/>
      <c r="W4" s="25" t="str">
        <f t="shared" ca="1" si="3"/>
        <v>ModelInfo.rg(UTID_TARGET,ATT_NON,49999,30,5,0,0,0,0,1,0,CAREER_TYPE_CREEP,"ReplaceableTextures\\CommandButtons\\BTNPeasant.blp");</v>
      </c>
      <c r="X4" s="95" t="s">
        <v>1669</v>
      </c>
    </row>
    <row r="5" spans="1:214">
      <c r="A5" s="22" t="s">
        <v>979</v>
      </c>
      <c r="B5" s="22" t="s">
        <v>902</v>
      </c>
      <c r="C5" s="22">
        <v>50000</v>
      </c>
      <c r="D5" s="22">
        <v>0</v>
      </c>
      <c r="E5" s="22">
        <v>0</v>
      </c>
      <c r="F5" s="22">
        <v>0</v>
      </c>
      <c r="G5" s="22">
        <v>300</v>
      </c>
      <c r="H5" s="22">
        <v>300</v>
      </c>
      <c r="I5" s="23">
        <v>0</v>
      </c>
      <c r="J5" s="23">
        <v>0</v>
      </c>
      <c r="K5" s="23">
        <v>0</v>
      </c>
      <c r="L5" s="23">
        <v>0</v>
      </c>
      <c r="M5" s="23">
        <v>1</v>
      </c>
      <c r="N5" s="23">
        <v>0</v>
      </c>
      <c r="O5" s="22" t="s">
        <v>901</v>
      </c>
      <c r="P5" s="24">
        <f t="shared" si="4"/>
        <v>49999</v>
      </c>
      <c r="Q5" s="24">
        <f t="shared" si="5"/>
        <v>300</v>
      </c>
      <c r="R5" s="24">
        <f t="shared" si="6"/>
        <v>0</v>
      </c>
      <c r="S5" s="24">
        <f t="shared" si="7"/>
        <v>299</v>
      </c>
      <c r="T5" s="24">
        <f t="shared" si="8"/>
        <v>1</v>
      </c>
      <c r="U5" s="22" t="s">
        <v>978</v>
      </c>
      <c r="V5" s="22"/>
      <c r="W5" s="25" t="str">
        <f t="shared" ca="1" si="3"/>
        <v>ModelInfo.rg(UTID_TANK_TESTER,ATT_NON,49999,300,0,0,0,0,0,1,0,CAREER_TYPE_CREEP,"ReplaceableTextures\\CommandButtons\\BTNVengeanceIncarnate.blp");</v>
      </c>
      <c r="X5" s="95" t="s">
        <v>1669</v>
      </c>
    </row>
    <row r="6" spans="1:214">
      <c r="A6" s="22" t="s">
        <v>977</v>
      </c>
      <c r="B6" s="22" t="s">
        <v>902</v>
      </c>
      <c r="C6" s="22">
        <v>50000</v>
      </c>
      <c r="D6" s="22">
        <v>0</v>
      </c>
      <c r="E6" s="22">
        <v>0</v>
      </c>
      <c r="F6" s="22">
        <v>0</v>
      </c>
      <c r="G6" s="22">
        <v>300</v>
      </c>
      <c r="H6" s="22">
        <v>300</v>
      </c>
      <c r="I6" s="23">
        <v>0</v>
      </c>
      <c r="J6" s="23">
        <v>0</v>
      </c>
      <c r="K6" s="23">
        <v>0</v>
      </c>
      <c r="L6" s="23">
        <v>0</v>
      </c>
      <c r="M6" s="23">
        <v>1</v>
      </c>
      <c r="N6" s="23">
        <v>0</v>
      </c>
      <c r="O6" s="22" t="s">
        <v>901</v>
      </c>
      <c r="P6" s="24">
        <f t="shared" si="4"/>
        <v>49999</v>
      </c>
      <c r="Q6" s="24">
        <f t="shared" si="5"/>
        <v>300</v>
      </c>
      <c r="R6" s="24">
        <f t="shared" si="6"/>
        <v>0</v>
      </c>
      <c r="S6" s="24">
        <f t="shared" si="7"/>
        <v>299</v>
      </c>
      <c r="T6" s="24">
        <f t="shared" si="8"/>
        <v>1</v>
      </c>
      <c r="U6" s="22" t="s">
        <v>976</v>
      </c>
      <c r="V6" s="22"/>
      <c r="W6" s="25" t="str">
        <f t="shared" ca="1" si="3"/>
        <v>ModelInfo.rg(UTID_HEALER_TESTER,ATT_NON,49999,300,0,0,0,0,0,1,0,CAREER_TYPE_CREEP,"ReplaceableTextures\\CommandButtons\\BTNPandarenBrewmaster.blp");</v>
      </c>
      <c r="X6" s="95" t="s">
        <v>1669</v>
      </c>
    </row>
    <row r="7" spans="1:214">
      <c r="A7" s="26" t="s">
        <v>1691</v>
      </c>
      <c r="B7" s="26" t="s">
        <v>924</v>
      </c>
      <c r="C7" s="26">
        <v>1300</v>
      </c>
      <c r="D7" s="26">
        <v>24</v>
      </c>
      <c r="E7" s="26">
        <v>11</v>
      </c>
      <c r="F7" s="26">
        <v>15</v>
      </c>
      <c r="G7" s="26">
        <v>26</v>
      </c>
      <c r="H7" s="26">
        <v>36</v>
      </c>
      <c r="I7" s="27">
        <v>39</v>
      </c>
      <c r="J7" s="27">
        <v>0.06</v>
      </c>
      <c r="K7" s="27">
        <v>0.19</v>
      </c>
      <c r="L7" s="27">
        <v>12</v>
      </c>
      <c r="M7" s="27">
        <v>0.75</v>
      </c>
      <c r="N7" s="27">
        <v>0.05</v>
      </c>
      <c r="O7" s="26" t="s">
        <v>974</v>
      </c>
      <c r="P7" s="24">
        <f t="shared" ref="P7:P48" si="9">C7-1-D7*10</f>
        <v>1059</v>
      </c>
      <c r="Q7" s="24">
        <f t="shared" ref="Q7:Q48" si="10">G7-CHOOSE( IF( B7="ATT_AGI", 2, IF( B7="ATT_INT", 3, 1 ) ), D7, E7, F7 )</f>
        <v>2</v>
      </c>
      <c r="R7" s="24">
        <f t="shared" ref="R7:R48" si="11">H7-G7</f>
        <v>10</v>
      </c>
      <c r="S7" s="24">
        <f t="shared" si="7"/>
        <v>1</v>
      </c>
      <c r="T7" s="24">
        <f t="shared" si="8"/>
        <v>11</v>
      </c>
      <c r="U7" s="26" t="s">
        <v>975</v>
      </c>
      <c r="V7" s="26"/>
      <c r="W7" s="25" t="str">
        <f t="shared" ca="1" si="3"/>
        <v>ModelInfo.rg(UTID_BLOOD_ELF_DEFENDER,ATT_STR,1059,2,10,39,0.06,0.19,12,0.75,0.05,CAREER_TYPE_TANK,"ReplaceableTextures\\CommandButtons\\BTNSpellBreaker.blp");</v>
      </c>
      <c r="X7" s="95" t="s">
        <v>1669</v>
      </c>
    </row>
    <row r="8" spans="1:214">
      <c r="A8" s="26" t="s">
        <v>1692</v>
      </c>
      <c r="B8" s="26" t="s">
        <v>945</v>
      </c>
      <c r="C8" s="26">
        <v>1500</v>
      </c>
      <c r="D8" s="26">
        <v>22</v>
      </c>
      <c r="E8" s="26">
        <v>25</v>
      </c>
      <c r="F8" s="26">
        <v>7</v>
      </c>
      <c r="G8" s="26">
        <v>27</v>
      </c>
      <c r="H8" s="26">
        <v>37</v>
      </c>
      <c r="I8" s="27">
        <v>42</v>
      </c>
      <c r="J8" s="27">
        <v>0.15</v>
      </c>
      <c r="K8" s="27">
        <v>0</v>
      </c>
      <c r="L8" s="27">
        <v>0</v>
      </c>
      <c r="M8" s="27">
        <v>0.75</v>
      </c>
      <c r="N8" s="27">
        <v>0.05</v>
      </c>
      <c r="O8" s="26" t="s">
        <v>974</v>
      </c>
      <c r="P8" s="24">
        <f t="shared" si="9"/>
        <v>1279</v>
      </c>
      <c r="Q8" s="24">
        <f t="shared" si="10"/>
        <v>2</v>
      </c>
      <c r="R8" s="24">
        <f t="shared" si="11"/>
        <v>10</v>
      </c>
      <c r="S8" s="24">
        <f t="shared" si="7"/>
        <v>1</v>
      </c>
      <c r="T8" s="24">
        <f t="shared" si="8"/>
        <v>11</v>
      </c>
      <c r="U8" s="26" t="s">
        <v>973</v>
      </c>
      <c r="V8" s="26"/>
      <c r="W8" s="25" t="str">
        <f t="shared" ca="1" si="3"/>
        <v>ModelInfo.rg(UTID_CLAW_DRUID,ATT_AGI,1279,2,10,42,0.15,0,0,0.75,0.05,CAREER_TYPE_TANK,"ReplaceableTextures\\CommandButtons\\BTNGrizzlyBear.blp");</v>
      </c>
      <c r="X8" s="95" t="s">
        <v>1669</v>
      </c>
    </row>
    <row r="9" spans="1:214">
      <c r="A9" s="26" t="s">
        <v>1693</v>
      </c>
      <c r="B9" s="26" t="s">
        <v>927</v>
      </c>
      <c r="C9" s="26">
        <v>900</v>
      </c>
      <c r="D9" s="26">
        <v>17</v>
      </c>
      <c r="E9" s="26">
        <v>9</v>
      </c>
      <c r="F9" s="26">
        <v>68</v>
      </c>
      <c r="G9" s="26">
        <v>70</v>
      </c>
      <c r="H9" s="26">
        <v>76</v>
      </c>
      <c r="I9" s="27">
        <v>6</v>
      </c>
      <c r="J9" s="27">
        <v>0.05</v>
      </c>
      <c r="K9" s="27">
        <v>0</v>
      </c>
      <c r="L9" s="27">
        <v>0</v>
      </c>
      <c r="M9" s="27">
        <v>1</v>
      </c>
      <c r="N9" s="27">
        <v>0.05</v>
      </c>
      <c r="O9" s="26" t="s">
        <v>970</v>
      </c>
      <c r="P9" s="24">
        <f t="shared" si="9"/>
        <v>729</v>
      </c>
      <c r="Q9" s="24">
        <f t="shared" si="10"/>
        <v>2</v>
      </c>
      <c r="R9" s="24">
        <f t="shared" si="11"/>
        <v>6</v>
      </c>
      <c r="S9" s="24">
        <f t="shared" si="7"/>
        <v>1</v>
      </c>
      <c r="T9" s="24">
        <f t="shared" si="8"/>
        <v>7</v>
      </c>
      <c r="U9" s="26" t="s">
        <v>972</v>
      </c>
      <c r="V9" s="26"/>
      <c r="W9" s="25" t="str">
        <f t="shared" ca="1" si="3"/>
        <v>ModelInfo.rg(UTID_KEEPER_OF_GROVE,ATT_INT,729,2,6,6,0.05,0,0,1,0.05,CAREER_TYPE_HEALER,"ReplaceableTextures\\CommandButtons\\BTNFurion.blp");</v>
      </c>
      <c r="X9" s="95" t="s">
        <v>1669</v>
      </c>
    </row>
    <row r="10" spans="1:214">
      <c r="A10" s="26" t="s">
        <v>1694</v>
      </c>
      <c r="B10" s="26" t="s">
        <v>927</v>
      </c>
      <c r="C10" s="26">
        <v>900</v>
      </c>
      <c r="D10" s="26">
        <v>22</v>
      </c>
      <c r="E10" s="26">
        <v>11</v>
      </c>
      <c r="F10" s="26">
        <v>62</v>
      </c>
      <c r="G10" s="26">
        <v>64</v>
      </c>
      <c r="H10" s="26">
        <v>74</v>
      </c>
      <c r="I10" s="27">
        <v>18</v>
      </c>
      <c r="J10" s="27">
        <v>0.15</v>
      </c>
      <c r="K10" s="27">
        <v>0.2</v>
      </c>
      <c r="L10" s="27">
        <v>20</v>
      </c>
      <c r="M10" s="27">
        <v>1</v>
      </c>
      <c r="N10" s="27">
        <v>0.05</v>
      </c>
      <c r="O10" s="26" t="s">
        <v>970</v>
      </c>
      <c r="P10" s="24">
        <f t="shared" si="9"/>
        <v>679</v>
      </c>
      <c r="Q10" s="24">
        <f t="shared" si="10"/>
        <v>2</v>
      </c>
      <c r="R10" s="24">
        <f t="shared" si="11"/>
        <v>10</v>
      </c>
      <c r="S10" s="24">
        <f t="shared" si="7"/>
        <v>1</v>
      </c>
      <c r="T10" s="24">
        <f t="shared" si="8"/>
        <v>11</v>
      </c>
      <c r="U10" s="26" t="s">
        <v>971</v>
      </c>
      <c r="V10" s="26"/>
      <c r="W10" s="25" t="str">
        <f t="shared" ca="1" si="3"/>
        <v>ModelInfo.rg(UTID_PALADIN,ATT_INT,679,2,10,18,0.15,0.2,20,1,0.05,CAREER_TYPE_HEALER,"ReplaceableTextures\\CommandButtons\\BTNArthas.blp");</v>
      </c>
      <c r="X10" s="95" t="s">
        <v>1669</v>
      </c>
    </row>
    <row r="11" spans="1:214">
      <c r="A11" s="26" t="s">
        <v>1695</v>
      </c>
      <c r="B11" s="26" t="s">
        <v>927</v>
      </c>
      <c r="C11" s="26">
        <v>800</v>
      </c>
      <c r="D11" s="26">
        <v>15</v>
      </c>
      <c r="E11" s="26">
        <v>10</v>
      </c>
      <c r="F11" s="26">
        <v>65</v>
      </c>
      <c r="G11" s="26">
        <v>67</v>
      </c>
      <c r="H11" s="26">
        <v>73</v>
      </c>
      <c r="I11" s="27">
        <v>3</v>
      </c>
      <c r="J11" s="27">
        <v>0.05</v>
      </c>
      <c r="K11" s="27">
        <v>0</v>
      </c>
      <c r="L11" s="27">
        <v>0</v>
      </c>
      <c r="M11" s="27">
        <v>1</v>
      </c>
      <c r="N11" s="27">
        <v>0.05</v>
      </c>
      <c r="O11" s="26" t="s">
        <v>970</v>
      </c>
      <c r="P11" s="24">
        <f t="shared" si="9"/>
        <v>649</v>
      </c>
      <c r="Q11" s="24">
        <f t="shared" si="10"/>
        <v>2</v>
      </c>
      <c r="R11" s="24">
        <f t="shared" si="11"/>
        <v>6</v>
      </c>
      <c r="S11" s="24">
        <f t="shared" si="7"/>
        <v>1</v>
      </c>
      <c r="T11" s="24">
        <f t="shared" si="8"/>
        <v>7</v>
      </c>
      <c r="U11" s="26" t="s">
        <v>969</v>
      </c>
      <c r="V11" s="26"/>
      <c r="W11" s="25" t="str">
        <f t="shared" ca="1" si="3"/>
        <v>ModelInfo.rg(UTID_PRIEST,ATT_INT,649,2,6,3,0.05,0,0,1,0.05,CAREER_TYPE_HEALER,"ReplaceableTextures\\CommandButtons\\BTNPriest.blp");</v>
      </c>
      <c r="X11" s="95" t="s">
        <v>1669</v>
      </c>
    </row>
    <row r="12" spans="1:214">
      <c r="A12" s="26" t="s">
        <v>1696</v>
      </c>
      <c r="B12" s="26" t="s">
        <v>924</v>
      </c>
      <c r="C12" s="26">
        <v>1000</v>
      </c>
      <c r="D12" s="26">
        <v>28</v>
      </c>
      <c r="E12" s="26">
        <v>24</v>
      </c>
      <c r="F12" s="26">
        <v>10</v>
      </c>
      <c r="G12" s="26">
        <v>72</v>
      </c>
      <c r="H12" s="26">
        <v>128</v>
      </c>
      <c r="I12" s="27">
        <v>10</v>
      </c>
      <c r="J12" s="27">
        <v>0.15</v>
      </c>
      <c r="K12" s="27">
        <v>0</v>
      </c>
      <c r="L12" s="27">
        <v>0</v>
      </c>
      <c r="M12" s="27">
        <v>1</v>
      </c>
      <c r="N12" s="27">
        <v>0.15</v>
      </c>
      <c r="O12" s="26" t="s">
        <v>954</v>
      </c>
      <c r="P12" s="24">
        <f t="shared" si="9"/>
        <v>719</v>
      </c>
      <c r="Q12" s="24">
        <f t="shared" si="10"/>
        <v>44</v>
      </c>
      <c r="R12" s="24">
        <f t="shared" si="11"/>
        <v>56</v>
      </c>
      <c r="S12" s="24">
        <f t="shared" si="7"/>
        <v>43</v>
      </c>
      <c r="T12" s="24">
        <f t="shared" si="8"/>
        <v>57</v>
      </c>
      <c r="U12" s="26" t="s">
        <v>968</v>
      </c>
      <c r="V12" s="26"/>
      <c r="W12" s="25" t="str">
        <f t="shared" ca="1" si="3"/>
        <v>ModelInfo.rg(UTID_BLADE_MASTER,ATT_STR,719,44,56,10,0.15,0,0,1,0.15,CAREER_TYPE_DPS,"ReplaceableTextures\\CommandButtons\\BTNHeroBlademaster.blp");</v>
      </c>
      <c r="X12" s="95" t="s">
        <v>1669</v>
      </c>
    </row>
    <row r="13" spans="1:214">
      <c r="A13" s="26" t="s">
        <v>1697</v>
      </c>
      <c r="B13" s="26" t="s">
        <v>945</v>
      </c>
      <c r="C13" s="26">
        <v>900</v>
      </c>
      <c r="D13" s="26">
        <v>18</v>
      </c>
      <c r="E13" s="26">
        <v>26</v>
      </c>
      <c r="F13" s="26">
        <v>20</v>
      </c>
      <c r="G13" s="26">
        <v>87</v>
      </c>
      <c r="H13" s="26">
        <v>103</v>
      </c>
      <c r="I13" s="27">
        <v>7</v>
      </c>
      <c r="J13" s="27">
        <v>0.1</v>
      </c>
      <c r="K13" s="27">
        <v>0</v>
      </c>
      <c r="L13" s="27">
        <v>0</v>
      </c>
      <c r="M13" s="27">
        <v>1</v>
      </c>
      <c r="N13" s="27">
        <v>0.1</v>
      </c>
      <c r="O13" s="26" t="s">
        <v>954</v>
      </c>
      <c r="P13" s="24">
        <f t="shared" si="9"/>
        <v>719</v>
      </c>
      <c r="Q13" s="24">
        <f t="shared" si="10"/>
        <v>61</v>
      </c>
      <c r="R13" s="24">
        <f t="shared" si="11"/>
        <v>16</v>
      </c>
      <c r="S13" s="24">
        <f t="shared" si="7"/>
        <v>60</v>
      </c>
      <c r="T13" s="24">
        <f t="shared" si="8"/>
        <v>17</v>
      </c>
      <c r="U13" s="26" t="s">
        <v>967</v>
      </c>
      <c r="V13" s="26"/>
      <c r="W13" s="25" t="str">
        <f t="shared" ca="1" si="3"/>
        <v>ModelInfo.rg(UTID_DARK_RANGER,ATT_AGI,719,61,16,7,0.1,0,0,1,0.1,CAREER_TYPE_DPS,"ReplaceableTextures\\CommandButtons\\BTNBansheeRanger.blp");</v>
      </c>
      <c r="X13" s="95" t="s">
        <v>1669</v>
      </c>
    </row>
    <row r="14" spans="1:214" s="30" customFormat="1">
      <c r="A14" s="28" t="s">
        <v>1698</v>
      </c>
      <c r="B14" s="28" t="s">
        <v>902</v>
      </c>
      <c r="C14" s="28">
        <v>600</v>
      </c>
      <c r="D14" s="28">
        <v>0</v>
      </c>
      <c r="E14" s="28">
        <v>0</v>
      </c>
      <c r="F14" s="28">
        <v>0</v>
      </c>
      <c r="G14" s="28">
        <v>12</v>
      </c>
      <c r="H14" s="28">
        <v>14</v>
      </c>
      <c r="I14" s="29">
        <v>10</v>
      </c>
      <c r="J14" s="29">
        <v>0.25</v>
      </c>
      <c r="K14" s="29">
        <v>0</v>
      </c>
      <c r="L14" s="29">
        <v>0</v>
      </c>
      <c r="M14" s="29">
        <v>0.75</v>
      </c>
      <c r="N14" s="29">
        <v>0.35</v>
      </c>
      <c r="O14" s="28" t="s">
        <v>957</v>
      </c>
      <c r="P14" s="24">
        <f t="shared" si="9"/>
        <v>599</v>
      </c>
      <c r="Q14" s="24">
        <f t="shared" si="10"/>
        <v>12</v>
      </c>
      <c r="R14" s="24">
        <f t="shared" si="11"/>
        <v>2</v>
      </c>
      <c r="S14" s="24">
        <f t="shared" si="7"/>
        <v>11</v>
      </c>
      <c r="T14" s="24">
        <f t="shared" si="8"/>
        <v>3</v>
      </c>
      <c r="U14" s="28" t="s">
        <v>966</v>
      </c>
      <c r="V14" s="28"/>
      <c r="W14" s="25" t="str">
        <f t="shared" ca="1" si="3"/>
        <v>ModelInfo.rg(UTID_GHOUL,ATT_NON,599,12,2,10,0.25,0,0,0.75,0.35,CAREER_TYPE_MINION,"ReplaceableTextures\\CommandButtons\\BTNGhoul.blp");</v>
      </c>
      <c r="X14" s="95" t="s">
        <v>1669</v>
      </c>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c r="DA14" s="25"/>
      <c r="DB14" s="25"/>
      <c r="DC14" s="25"/>
      <c r="DD14" s="25"/>
      <c r="DE14" s="25"/>
      <c r="DF14" s="25"/>
      <c r="DG14" s="25"/>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row>
    <row r="15" spans="1:214">
      <c r="A15" s="26" t="s">
        <v>1699</v>
      </c>
      <c r="B15" s="26" t="s">
        <v>927</v>
      </c>
      <c r="C15" s="26">
        <v>800</v>
      </c>
      <c r="D15" s="26">
        <v>15</v>
      </c>
      <c r="E15" s="26">
        <v>10</v>
      </c>
      <c r="F15" s="26">
        <v>38</v>
      </c>
      <c r="G15" s="26">
        <v>40</v>
      </c>
      <c r="H15" s="26">
        <v>46</v>
      </c>
      <c r="I15" s="27">
        <v>3</v>
      </c>
      <c r="J15" s="27">
        <v>0.05</v>
      </c>
      <c r="K15" s="27">
        <v>0</v>
      </c>
      <c r="L15" s="27">
        <v>0</v>
      </c>
      <c r="M15" s="27">
        <v>1</v>
      </c>
      <c r="N15" s="27">
        <v>0.05</v>
      </c>
      <c r="O15" s="26" t="s">
        <v>954</v>
      </c>
      <c r="P15" s="24">
        <f t="shared" si="9"/>
        <v>649</v>
      </c>
      <c r="Q15" s="24">
        <f t="shared" si="10"/>
        <v>2</v>
      </c>
      <c r="R15" s="24">
        <f t="shared" si="11"/>
        <v>6</v>
      </c>
      <c r="S15" s="24">
        <f t="shared" si="7"/>
        <v>1</v>
      </c>
      <c r="T15" s="24">
        <f t="shared" si="8"/>
        <v>7</v>
      </c>
      <c r="U15" s="26" t="s">
        <v>965</v>
      </c>
      <c r="V15" s="26"/>
      <c r="W15" s="25" t="str">
        <f t="shared" ca="1" si="3"/>
        <v>ModelInfo.rg(UTID_FROST_MAGE,ATT_INT,649,2,6,3,0.05,0,0,1,0.05,CAREER_TYPE_DPS,"ReplaceableTextures\\CommandButtons\\BTNJaina.blp");</v>
      </c>
      <c r="X15" s="95" t="s">
        <v>1669</v>
      </c>
    </row>
    <row r="16" spans="1:214">
      <c r="A16" s="26" t="s">
        <v>1700</v>
      </c>
      <c r="B16" s="26" t="s">
        <v>924</v>
      </c>
      <c r="C16" s="26">
        <v>900</v>
      </c>
      <c r="D16" s="26">
        <v>22</v>
      </c>
      <c r="E16" s="26">
        <v>13</v>
      </c>
      <c r="F16" s="26">
        <v>23</v>
      </c>
      <c r="G16" s="26">
        <v>84</v>
      </c>
      <c r="H16" s="26">
        <v>88</v>
      </c>
      <c r="I16" s="27">
        <v>13</v>
      </c>
      <c r="J16" s="27">
        <v>0.15</v>
      </c>
      <c r="K16" s="27">
        <v>0</v>
      </c>
      <c r="L16" s="27">
        <v>0</v>
      </c>
      <c r="M16" s="27">
        <v>1</v>
      </c>
      <c r="N16" s="27">
        <v>0.12</v>
      </c>
      <c r="O16" s="26" t="s">
        <v>954</v>
      </c>
      <c r="P16" s="24">
        <f t="shared" si="9"/>
        <v>679</v>
      </c>
      <c r="Q16" s="24">
        <f t="shared" si="10"/>
        <v>62</v>
      </c>
      <c r="R16" s="24">
        <f t="shared" si="11"/>
        <v>4</v>
      </c>
      <c r="S16" s="24">
        <f t="shared" si="7"/>
        <v>61</v>
      </c>
      <c r="T16" s="24">
        <f t="shared" si="8"/>
        <v>5</v>
      </c>
      <c r="U16" s="26" t="s">
        <v>964</v>
      </c>
      <c r="V16" s="26"/>
      <c r="W16" s="25" t="str">
        <f t="shared" ca="1" si="3"/>
        <v>ModelInfo.rg(UTID_EARTH_BINDER,ATT_STR,679,62,4,13,0.15,0,0,1,0.12,CAREER_TYPE_DPS,"ReplaceableTextures\\CommandButtons\\BTNSpiritWalker.blp");</v>
      </c>
      <c r="X16" s="95" t="s">
        <v>1669</v>
      </c>
    </row>
    <row r="17" spans="1:214" s="30" customFormat="1">
      <c r="A17" s="28" t="s">
        <v>963</v>
      </c>
      <c r="B17" s="28" t="s">
        <v>924</v>
      </c>
      <c r="C17" s="28">
        <v>900</v>
      </c>
      <c r="D17" s="28">
        <v>22</v>
      </c>
      <c r="E17" s="28">
        <v>13</v>
      </c>
      <c r="F17" s="28">
        <v>23</v>
      </c>
      <c r="G17" s="28">
        <v>84</v>
      </c>
      <c r="H17" s="28">
        <v>88</v>
      </c>
      <c r="I17" s="29">
        <v>13</v>
      </c>
      <c r="J17" s="29">
        <v>0.15</v>
      </c>
      <c r="K17" s="29">
        <v>0</v>
      </c>
      <c r="L17" s="29">
        <v>0</v>
      </c>
      <c r="M17" s="29">
        <v>1</v>
      </c>
      <c r="N17" s="29">
        <v>0.12</v>
      </c>
      <c r="O17" s="28" t="s">
        <v>954</v>
      </c>
      <c r="P17" s="24">
        <f t="shared" si="9"/>
        <v>679</v>
      </c>
      <c r="Q17" s="24">
        <f t="shared" si="10"/>
        <v>62</v>
      </c>
      <c r="R17" s="24">
        <f t="shared" si="11"/>
        <v>4</v>
      </c>
      <c r="S17" s="24">
        <f t="shared" si="7"/>
        <v>61</v>
      </c>
      <c r="T17" s="24">
        <f t="shared" si="8"/>
        <v>5</v>
      </c>
      <c r="U17" s="28" t="s">
        <v>962</v>
      </c>
      <c r="V17" s="28"/>
      <c r="W17" s="25" t="str">
        <f t="shared" ca="1" si="3"/>
        <v>ModelInfo.rg(UTID_EARTH_BINDER_ASC,ATT_STR,679,62,4,13,0.15,0,0,1,0.12,CAREER_TYPE_DPS,"ReplaceableTextures\\CommandButtons\\BTNRevenant.blp");</v>
      </c>
      <c r="X17" s="95" t="s">
        <v>1669</v>
      </c>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c r="DG17" s="25"/>
      <c r="DH17" s="25"/>
      <c r="DI17" s="25"/>
      <c r="DJ17" s="25"/>
      <c r="DK17" s="25"/>
      <c r="DL17" s="25"/>
      <c r="DM17" s="25"/>
      <c r="DN17" s="25"/>
      <c r="DO17" s="25"/>
      <c r="DP17" s="25"/>
      <c r="DQ17" s="25"/>
      <c r="DR17" s="25"/>
      <c r="DS17" s="25"/>
      <c r="DT17" s="25"/>
      <c r="DU17" s="25"/>
      <c r="DV17" s="25"/>
      <c r="DW17" s="25"/>
      <c r="DX17" s="25"/>
      <c r="DY17" s="25"/>
      <c r="DZ17" s="25"/>
      <c r="EA17" s="25"/>
      <c r="EB17" s="25"/>
      <c r="EC17" s="25"/>
      <c r="ED17" s="25"/>
      <c r="EE17" s="25"/>
      <c r="EF17" s="25"/>
      <c r="EG17" s="25"/>
      <c r="EH17" s="25"/>
      <c r="EI17" s="25"/>
      <c r="EJ17" s="25"/>
      <c r="EK17" s="25"/>
      <c r="EL17" s="25"/>
      <c r="EM17" s="25"/>
      <c r="EN17" s="25"/>
      <c r="EO17" s="25"/>
      <c r="EP17" s="25"/>
      <c r="EQ17" s="25"/>
      <c r="ER17" s="25"/>
      <c r="ES17" s="25"/>
      <c r="ET17" s="25"/>
      <c r="EU17" s="25"/>
      <c r="EV17" s="25"/>
      <c r="EW17" s="25"/>
      <c r="EX17" s="25"/>
      <c r="EY17" s="25"/>
      <c r="EZ17" s="25"/>
      <c r="FA17" s="25"/>
      <c r="FB17" s="25"/>
      <c r="FC17" s="25"/>
      <c r="FD17" s="25"/>
      <c r="FE17" s="25"/>
      <c r="FF17" s="25"/>
      <c r="FG17" s="25"/>
      <c r="FH17" s="25"/>
      <c r="FI17" s="25"/>
      <c r="FJ17" s="25"/>
      <c r="FK17" s="25"/>
      <c r="FL17" s="25"/>
      <c r="FM17" s="25"/>
      <c r="FN17" s="25"/>
      <c r="FO17" s="25"/>
      <c r="FP17" s="25"/>
      <c r="FQ17" s="25"/>
      <c r="FR17" s="25"/>
      <c r="FS17" s="25"/>
      <c r="FT17" s="25"/>
      <c r="FU17" s="25"/>
      <c r="FV17" s="25"/>
      <c r="FW17" s="25"/>
      <c r="FX17" s="25"/>
      <c r="FY17" s="25"/>
      <c r="FZ17" s="25"/>
      <c r="GA17" s="25"/>
      <c r="GB17" s="25"/>
      <c r="GC17" s="25"/>
      <c r="GD17" s="25"/>
      <c r="GE17" s="25"/>
      <c r="GF17" s="25"/>
      <c r="GG17" s="25"/>
      <c r="GH17" s="25"/>
      <c r="GI17" s="25"/>
      <c r="GJ17" s="25"/>
      <c r="GK17" s="25"/>
      <c r="GL17" s="25"/>
      <c r="GM17" s="25"/>
      <c r="GN17" s="25"/>
      <c r="GO17" s="25"/>
      <c r="GP17" s="25"/>
      <c r="GQ17" s="25"/>
      <c r="GR17" s="25"/>
      <c r="GS17" s="25"/>
      <c r="GT17" s="25"/>
      <c r="GU17" s="25"/>
      <c r="GV17" s="25"/>
      <c r="GW17" s="25"/>
      <c r="GX17" s="25"/>
      <c r="GY17" s="25"/>
      <c r="GZ17" s="25"/>
      <c r="HA17" s="25"/>
      <c r="HB17" s="25"/>
      <c r="HC17" s="25"/>
      <c r="HD17" s="25"/>
      <c r="HE17" s="25"/>
      <c r="HF17" s="25"/>
    </row>
    <row r="18" spans="1:214" s="30" customFormat="1">
      <c r="A18" s="98" t="s">
        <v>1701</v>
      </c>
      <c r="B18" s="28" t="s">
        <v>902</v>
      </c>
      <c r="C18" s="28">
        <v>100</v>
      </c>
      <c r="D18" s="28">
        <v>0</v>
      </c>
      <c r="E18" s="28">
        <v>0</v>
      </c>
      <c r="F18" s="28">
        <v>0</v>
      </c>
      <c r="G18" s="28">
        <v>1</v>
      </c>
      <c r="H18" s="28">
        <v>1</v>
      </c>
      <c r="I18" s="29">
        <v>0</v>
      </c>
      <c r="J18" s="29">
        <v>0</v>
      </c>
      <c r="K18" s="29">
        <v>0</v>
      </c>
      <c r="L18" s="29">
        <v>0</v>
      </c>
      <c r="M18" s="29">
        <v>1</v>
      </c>
      <c r="N18" s="29">
        <v>0</v>
      </c>
      <c r="O18" s="28" t="s">
        <v>957</v>
      </c>
      <c r="P18" s="24">
        <f t="shared" si="9"/>
        <v>99</v>
      </c>
      <c r="Q18" s="24">
        <f t="shared" si="10"/>
        <v>1</v>
      </c>
      <c r="R18" s="24">
        <f t="shared" si="11"/>
        <v>0</v>
      </c>
      <c r="S18" s="24">
        <f t="shared" si="7"/>
        <v>0</v>
      </c>
      <c r="T18" s="24">
        <f t="shared" si="8"/>
        <v>1</v>
      </c>
      <c r="U18" s="28" t="s">
        <v>961</v>
      </c>
      <c r="V18" s="28"/>
      <c r="W18" s="25" t="str">
        <f t="shared" ca="1" si="3"/>
        <v>ModelInfo.rg(UTID_LIGHTNING_TOTEM,ATT_NON,99,1,0,0,0,0,0,1,0,CAREER_TYPE_MINION,"ReplaceableTextures\\CommandButtons\\BTNStasisTrap.blp");</v>
      </c>
      <c r="X18" s="95" t="s">
        <v>1669</v>
      </c>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c r="CT18" s="25"/>
      <c r="CU18" s="25"/>
      <c r="CV18" s="25"/>
      <c r="CW18" s="25"/>
      <c r="CX18" s="25"/>
      <c r="CY18" s="25"/>
      <c r="CZ18" s="25"/>
      <c r="DA18" s="25"/>
      <c r="DB18" s="25"/>
      <c r="DC18" s="25"/>
      <c r="DD18" s="25"/>
      <c r="DE18" s="25"/>
      <c r="DF18" s="25"/>
      <c r="DG18" s="25"/>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row>
    <row r="19" spans="1:214" s="30" customFormat="1">
      <c r="A19" s="28" t="s">
        <v>960</v>
      </c>
      <c r="B19" s="28" t="s">
        <v>902</v>
      </c>
      <c r="C19" s="28">
        <v>100</v>
      </c>
      <c r="D19" s="28">
        <v>0</v>
      </c>
      <c r="E19" s="28">
        <v>0</v>
      </c>
      <c r="F19" s="28">
        <v>0</v>
      </c>
      <c r="G19" s="28">
        <v>1</v>
      </c>
      <c r="H19" s="28">
        <v>1</v>
      </c>
      <c r="I19" s="29">
        <v>0</v>
      </c>
      <c r="J19" s="29">
        <v>0</v>
      </c>
      <c r="K19" s="29">
        <v>0</v>
      </c>
      <c r="L19" s="29">
        <v>0</v>
      </c>
      <c r="M19" s="29">
        <v>1</v>
      </c>
      <c r="N19" s="29">
        <v>0</v>
      </c>
      <c r="O19" s="28" t="s">
        <v>957</v>
      </c>
      <c r="P19" s="24">
        <f t="shared" si="9"/>
        <v>99</v>
      </c>
      <c r="Q19" s="24">
        <f t="shared" si="10"/>
        <v>1</v>
      </c>
      <c r="R19" s="24">
        <f t="shared" si="11"/>
        <v>0</v>
      </c>
      <c r="S19" s="24">
        <f t="shared" si="7"/>
        <v>0</v>
      </c>
      <c r="T19" s="24">
        <f t="shared" si="8"/>
        <v>1</v>
      </c>
      <c r="U19" s="28" t="s">
        <v>959</v>
      </c>
      <c r="V19" s="28"/>
      <c r="W19" s="25" t="str">
        <f t="shared" ca="1" si="3"/>
        <v>ModelInfo.rg(UTID_EARTH_BIND_TOTEM,ATT_NON,99,1,0,0,0,0,0,1,0,CAREER_TYPE_MINION,"ReplaceableTextures\\CommandButtons\\BTNDryadDispelMagic.blp");</v>
      </c>
      <c r="X19" s="95" t="s">
        <v>1669</v>
      </c>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25"/>
      <c r="DQ19" s="25"/>
      <c r="DR19" s="25"/>
      <c r="DS19" s="25"/>
      <c r="DT19" s="25"/>
      <c r="DU19" s="25"/>
      <c r="DV19" s="25"/>
      <c r="DW19" s="25"/>
      <c r="DX19" s="25"/>
      <c r="DY19" s="25"/>
      <c r="DZ19" s="25"/>
      <c r="EA19" s="25"/>
      <c r="EB19" s="25"/>
      <c r="EC19" s="25"/>
      <c r="ED19" s="25"/>
      <c r="EE19" s="25"/>
      <c r="EF19" s="25"/>
      <c r="EG19" s="25"/>
      <c r="EH19" s="25"/>
      <c r="EI19" s="25"/>
      <c r="EJ19" s="25"/>
      <c r="EK19" s="25"/>
      <c r="EL19" s="25"/>
      <c r="EM19" s="25"/>
      <c r="EN19" s="25"/>
      <c r="EO19" s="25"/>
      <c r="EP19" s="25"/>
      <c r="EQ19" s="25"/>
      <c r="ER19" s="25"/>
      <c r="ES19" s="25"/>
      <c r="ET19" s="25"/>
      <c r="EU19" s="25"/>
      <c r="EV19" s="25"/>
      <c r="EW19" s="25"/>
      <c r="EX19" s="25"/>
      <c r="EY19" s="25"/>
      <c r="EZ19" s="25"/>
      <c r="FA19" s="25"/>
      <c r="FB19" s="25"/>
      <c r="FC19" s="25"/>
      <c r="FD19" s="25"/>
      <c r="FE19" s="25"/>
      <c r="FF19" s="25"/>
      <c r="FG19" s="25"/>
      <c r="FH19" s="25"/>
      <c r="FI19" s="25"/>
      <c r="FJ19" s="25"/>
      <c r="FK19" s="25"/>
      <c r="FL19" s="25"/>
      <c r="FM19" s="25"/>
      <c r="FN19" s="25"/>
      <c r="FO19" s="25"/>
      <c r="FP19" s="25"/>
      <c r="FQ19" s="25"/>
      <c r="FR19" s="25"/>
      <c r="FS19" s="25"/>
      <c r="FT19" s="25"/>
      <c r="FU19" s="25"/>
      <c r="FV19" s="25"/>
      <c r="FW19" s="25"/>
      <c r="FX19" s="25"/>
      <c r="FY19" s="25"/>
      <c r="FZ19" s="25"/>
      <c r="GA19" s="25"/>
      <c r="GB19" s="25"/>
      <c r="GC19" s="25"/>
      <c r="GD19" s="25"/>
      <c r="GE19" s="25"/>
      <c r="GF19" s="25"/>
      <c r="GG19" s="25"/>
      <c r="GH19" s="25"/>
      <c r="GI19" s="25"/>
      <c r="GJ19" s="25"/>
      <c r="GK19" s="25"/>
      <c r="GL19" s="25"/>
      <c r="GM19" s="25"/>
      <c r="GN19" s="25"/>
      <c r="GO19" s="25"/>
      <c r="GP19" s="25"/>
      <c r="GQ19" s="25"/>
      <c r="GR19" s="25"/>
      <c r="GS19" s="25"/>
      <c r="GT19" s="25"/>
      <c r="GU19" s="25"/>
      <c r="GV19" s="25"/>
      <c r="GW19" s="25"/>
      <c r="GX19" s="25"/>
      <c r="GY19" s="25"/>
      <c r="GZ19" s="25"/>
      <c r="HA19" s="25"/>
      <c r="HB19" s="25"/>
      <c r="HC19" s="25"/>
      <c r="HD19" s="25"/>
      <c r="HE19" s="25"/>
      <c r="HF19" s="25"/>
    </row>
    <row r="20" spans="1:214" s="30" customFormat="1">
      <c r="A20" s="28" t="s">
        <v>958</v>
      </c>
      <c r="B20" s="28" t="s">
        <v>902</v>
      </c>
      <c r="C20" s="28">
        <v>100</v>
      </c>
      <c r="D20" s="28">
        <v>0</v>
      </c>
      <c r="E20" s="28">
        <v>0</v>
      </c>
      <c r="F20" s="28">
        <v>0</v>
      </c>
      <c r="G20" s="28">
        <v>1</v>
      </c>
      <c r="H20" s="28">
        <v>1</v>
      </c>
      <c r="I20" s="29">
        <v>0</v>
      </c>
      <c r="J20" s="29">
        <v>0</v>
      </c>
      <c r="K20" s="29">
        <v>0</v>
      </c>
      <c r="L20" s="29">
        <v>0</v>
      </c>
      <c r="M20" s="29">
        <v>1</v>
      </c>
      <c r="N20" s="29">
        <v>0</v>
      </c>
      <c r="O20" s="28" t="s">
        <v>957</v>
      </c>
      <c r="P20" s="24">
        <f t="shared" si="9"/>
        <v>99</v>
      </c>
      <c r="Q20" s="24">
        <f t="shared" si="10"/>
        <v>1</v>
      </c>
      <c r="R20" s="24">
        <f t="shared" si="11"/>
        <v>0</v>
      </c>
      <c r="S20" s="24">
        <f t="shared" si="7"/>
        <v>0</v>
      </c>
      <c r="T20" s="24">
        <f t="shared" si="8"/>
        <v>1</v>
      </c>
      <c r="U20" s="28" t="s">
        <v>956</v>
      </c>
      <c r="V20" s="28"/>
      <c r="W20" s="25" t="str">
        <f t="shared" ca="1" si="3"/>
        <v>ModelInfo.rg(UTID_TORRENT_TOTEM,ATT_NON,99,1,0,0,0,0,0,1,0,CAREER_TYPE_MINION,"ReplaceableTextures\\CommandButtons\\BTNStaffOfNegation.blp");</v>
      </c>
      <c r="X20" s="95" t="s">
        <v>1669</v>
      </c>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row>
    <row r="21" spans="1:214">
      <c r="A21" s="99" t="s">
        <v>1702</v>
      </c>
      <c r="B21" s="26" t="s">
        <v>945</v>
      </c>
      <c r="C21" s="26">
        <v>1000</v>
      </c>
      <c r="D21" s="26">
        <v>19</v>
      </c>
      <c r="E21" s="26">
        <v>27</v>
      </c>
      <c r="F21" s="26">
        <v>20</v>
      </c>
      <c r="G21" s="26">
        <v>78</v>
      </c>
      <c r="H21" s="26">
        <v>110</v>
      </c>
      <c r="I21" s="27">
        <v>7</v>
      </c>
      <c r="J21" s="27">
        <v>0.1</v>
      </c>
      <c r="K21" s="27">
        <v>0</v>
      </c>
      <c r="L21" s="27">
        <v>0</v>
      </c>
      <c r="M21" s="27">
        <v>1</v>
      </c>
      <c r="N21" s="27">
        <v>0.2</v>
      </c>
      <c r="O21" s="26" t="s">
        <v>954</v>
      </c>
      <c r="P21" s="24">
        <f t="shared" si="9"/>
        <v>809</v>
      </c>
      <c r="Q21" s="24">
        <f t="shared" si="10"/>
        <v>51</v>
      </c>
      <c r="R21" s="24">
        <f t="shared" si="11"/>
        <v>32</v>
      </c>
      <c r="S21" s="24">
        <f t="shared" si="7"/>
        <v>50</v>
      </c>
      <c r="T21" s="24">
        <f t="shared" si="8"/>
        <v>33</v>
      </c>
      <c r="U21" s="26" t="s">
        <v>955</v>
      </c>
      <c r="V21" s="26"/>
      <c r="W21" s="25" t="str">
        <f t="shared" ca="1" si="3"/>
        <v>ModelInfo.rg(UTID_ROGUE,ATT_AGI,809,51,32,7,0.1,0,0,1,0.2,CAREER_TYPE_DPS,"ReplaceableTextures\\CommandButtons\\BTNHeroDemonHunter.blp");</v>
      </c>
      <c r="X21" s="95" t="s">
        <v>1669</v>
      </c>
    </row>
    <row r="22" spans="1:214">
      <c r="A22" s="99" t="s">
        <v>1703</v>
      </c>
      <c r="B22" s="26" t="s">
        <v>927</v>
      </c>
      <c r="C22" s="26">
        <v>800</v>
      </c>
      <c r="D22" s="26">
        <v>18</v>
      </c>
      <c r="E22" s="26">
        <v>9</v>
      </c>
      <c r="F22" s="26">
        <v>35</v>
      </c>
      <c r="G22" s="26">
        <v>37</v>
      </c>
      <c r="H22" s="26">
        <v>43</v>
      </c>
      <c r="I22" s="27">
        <v>3</v>
      </c>
      <c r="J22" s="27">
        <v>0.05</v>
      </c>
      <c r="K22" s="27">
        <v>0</v>
      </c>
      <c r="L22" s="27">
        <v>0</v>
      </c>
      <c r="M22" s="27">
        <v>1</v>
      </c>
      <c r="N22" s="27">
        <v>0.05</v>
      </c>
      <c r="O22" s="26" t="s">
        <v>954</v>
      </c>
      <c r="P22" s="24">
        <f t="shared" si="9"/>
        <v>619</v>
      </c>
      <c r="Q22" s="24">
        <f t="shared" si="10"/>
        <v>2</v>
      </c>
      <c r="R22" s="24">
        <f t="shared" si="11"/>
        <v>6</v>
      </c>
      <c r="S22" s="24">
        <f t="shared" si="7"/>
        <v>1</v>
      </c>
      <c r="T22" s="24">
        <f t="shared" si="8"/>
        <v>7</v>
      </c>
      <c r="U22" s="26" t="s">
        <v>953</v>
      </c>
      <c r="V22" s="26"/>
      <c r="W22" s="25" t="str">
        <f t="shared" ca="1" si="3"/>
        <v>ModelInfo.rg(UTID_HEATHEN,ATT_INT,619,2,6,3,0.05,0,0,1,0.05,CAREER_TYPE_DPS,"ReplaceableTextures\\CommandButtons\\BTNKelThuzad.blp");</v>
      </c>
      <c r="X22" s="95" t="s">
        <v>1669</v>
      </c>
    </row>
    <row r="23" spans="1:214">
      <c r="A23" s="31" t="s">
        <v>952</v>
      </c>
      <c r="B23" s="31" t="s">
        <v>927</v>
      </c>
      <c r="C23" s="31">
        <v>75000</v>
      </c>
      <c r="D23" s="31">
        <v>20</v>
      </c>
      <c r="E23" s="31">
        <v>20</v>
      </c>
      <c r="F23" s="31">
        <v>20</v>
      </c>
      <c r="G23" s="31">
        <v>275</v>
      </c>
      <c r="H23" s="31">
        <v>350</v>
      </c>
      <c r="I23" s="32">
        <v>5</v>
      </c>
      <c r="J23" s="32">
        <v>0.05</v>
      </c>
      <c r="K23" s="32">
        <v>0</v>
      </c>
      <c r="L23" s="32">
        <v>0</v>
      </c>
      <c r="M23" s="32">
        <v>1</v>
      </c>
      <c r="N23" s="32">
        <v>0.03</v>
      </c>
      <c r="O23" s="31" t="s">
        <v>923</v>
      </c>
      <c r="P23" s="24">
        <f t="shared" si="9"/>
        <v>74799</v>
      </c>
      <c r="Q23" s="24">
        <f t="shared" si="10"/>
        <v>255</v>
      </c>
      <c r="R23" s="24">
        <f t="shared" si="11"/>
        <v>75</v>
      </c>
      <c r="S23" s="24">
        <f t="shared" si="7"/>
        <v>254</v>
      </c>
      <c r="T23" s="24">
        <f t="shared" si="8"/>
        <v>76</v>
      </c>
      <c r="U23" s="31" t="s">
        <v>950</v>
      </c>
      <c r="V23" s="31" t="s">
        <v>936</v>
      </c>
      <c r="W23" s="25" t="str">
        <f t="shared" ca="1" si="3"/>
        <v>ModelInfo.rg(UTID_ARCH_TINKER,ATT_INT,74799,255,75,5,0.05,0,0,1,0.03,CAREER_TYPE_BOSS,"ReplaceableTextures\\CommandButtons\\BTNHeroTinker.blp").setScale(1.7);</v>
      </c>
      <c r="X23" s="95" t="s">
        <v>1669</v>
      </c>
    </row>
    <row r="24" spans="1:214">
      <c r="A24" s="31" t="s">
        <v>951</v>
      </c>
      <c r="B24" s="31" t="s">
        <v>927</v>
      </c>
      <c r="C24" s="31">
        <v>75000</v>
      </c>
      <c r="D24" s="31">
        <v>20</v>
      </c>
      <c r="E24" s="31">
        <v>20</v>
      </c>
      <c r="F24" s="31">
        <v>20</v>
      </c>
      <c r="G24" s="31">
        <v>275</v>
      </c>
      <c r="H24" s="31">
        <v>350</v>
      </c>
      <c r="I24" s="32">
        <v>5</v>
      </c>
      <c r="J24" s="32">
        <v>0.05</v>
      </c>
      <c r="K24" s="32">
        <v>0</v>
      </c>
      <c r="L24" s="32">
        <v>0</v>
      </c>
      <c r="M24" s="32">
        <v>1</v>
      </c>
      <c r="N24" s="32">
        <v>0.03</v>
      </c>
      <c r="O24" s="31" t="s">
        <v>923</v>
      </c>
      <c r="P24" s="24">
        <f t="shared" si="9"/>
        <v>74799</v>
      </c>
      <c r="Q24" s="24">
        <f t="shared" si="10"/>
        <v>255</v>
      </c>
      <c r="R24" s="24">
        <f t="shared" si="11"/>
        <v>75</v>
      </c>
      <c r="S24" s="24">
        <f t="shared" si="7"/>
        <v>254</v>
      </c>
      <c r="T24" s="24">
        <f t="shared" si="8"/>
        <v>76</v>
      </c>
      <c r="U24" s="31" t="s">
        <v>950</v>
      </c>
      <c r="V24" s="31" t="s">
        <v>936</v>
      </c>
      <c r="W24" s="25" t="str">
        <f t="shared" ca="1" si="3"/>
        <v>ModelInfo.rg(UTID_ARCH_TINKER_MORPH,ATT_INT,74799,255,75,5,0.05,0,0,1,0.03,CAREER_TYPE_BOSS,"ReplaceableTextures\\CommandButtons\\BTNHeroTinker.blp").setScale(1.7);</v>
      </c>
      <c r="X24" s="95" t="s">
        <v>1669</v>
      </c>
    </row>
    <row r="25" spans="1:214">
      <c r="A25" s="31" t="s">
        <v>949</v>
      </c>
      <c r="B25" s="31" t="s">
        <v>902</v>
      </c>
      <c r="C25" s="31">
        <v>2000</v>
      </c>
      <c r="D25" s="31">
        <v>0</v>
      </c>
      <c r="E25" s="31">
        <v>0</v>
      </c>
      <c r="F25" s="31">
        <v>0</v>
      </c>
      <c r="G25" s="31">
        <v>1</v>
      </c>
      <c r="H25" s="31">
        <v>1</v>
      </c>
      <c r="I25" s="32">
        <v>0</v>
      </c>
      <c r="J25" s="32">
        <v>0</v>
      </c>
      <c r="K25" s="32">
        <v>0</v>
      </c>
      <c r="L25" s="32">
        <v>0</v>
      </c>
      <c r="M25" s="32">
        <v>1</v>
      </c>
      <c r="N25" s="32">
        <v>0</v>
      </c>
      <c r="O25" s="31" t="s">
        <v>901</v>
      </c>
      <c r="P25" s="24">
        <f t="shared" si="9"/>
        <v>1999</v>
      </c>
      <c r="Q25" s="24">
        <f t="shared" si="10"/>
        <v>1</v>
      </c>
      <c r="R25" s="24">
        <f t="shared" si="11"/>
        <v>0</v>
      </c>
      <c r="S25" s="24">
        <f t="shared" si="7"/>
        <v>0</v>
      </c>
      <c r="T25" s="24">
        <f t="shared" si="8"/>
        <v>1</v>
      </c>
      <c r="U25" s="31" t="s">
        <v>948</v>
      </c>
      <c r="V25" s="31"/>
      <c r="W25" s="25" t="str">
        <f t="shared" ca="1" si="3"/>
        <v>ModelInfo.rg(UTID_POCKET_FACTORY,ATT_NON,1999,1,0,0,0,0,0,1,0,CAREER_TYPE_CREEP,"ReplaceableTextures\\CommandButtons\\BTNPocketFactory.blp");</v>
      </c>
      <c r="X25" s="95" t="s">
        <v>1669</v>
      </c>
    </row>
    <row r="26" spans="1:214">
      <c r="A26" s="31" t="s">
        <v>947</v>
      </c>
      <c r="B26" s="31" t="s">
        <v>902</v>
      </c>
      <c r="C26" s="31">
        <v>10000</v>
      </c>
      <c r="D26" s="31">
        <v>0</v>
      </c>
      <c r="E26" s="31">
        <v>0</v>
      </c>
      <c r="F26" s="31">
        <v>0</v>
      </c>
      <c r="G26" s="31">
        <v>10</v>
      </c>
      <c r="H26" s="31">
        <v>50</v>
      </c>
      <c r="I26" s="32">
        <v>0</v>
      </c>
      <c r="J26" s="32">
        <v>0</v>
      </c>
      <c r="K26" s="32">
        <v>0</v>
      </c>
      <c r="L26" s="32">
        <v>0</v>
      </c>
      <c r="M26" s="32">
        <v>1</v>
      </c>
      <c r="N26" s="32">
        <v>0.1</v>
      </c>
      <c r="O26" s="31" t="s">
        <v>901</v>
      </c>
      <c r="P26" s="24">
        <f t="shared" si="9"/>
        <v>9999</v>
      </c>
      <c r="Q26" s="24">
        <f t="shared" si="10"/>
        <v>10</v>
      </c>
      <c r="R26" s="24">
        <f t="shared" si="11"/>
        <v>40</v>
      </c>
      <c r="S26" s="24">
        <f t="shared" si="7"/>
        <v>9</v>
      </c>
      <c r="T26" s="24">
        <f t="shared" si="8"/>
        <v>41</v>
      </c>
      <c r="U26" s="31" t="s">
        <v>946</v>
      </c>
      <c r="V26" s="31"/>
      <c r="W26" s="25" t="str">
        <f t="shared" ca="1" si="3"/>
        <v>ModelInfo.rg(UTID_CLOCKWORK_GOBLIN,ATT_NON,9999,10,40,0,0,0,0,1,0.1,CAREER_TYPE_CREEP,"ReplaceableTextures\\CommandButtons\\BTNClockWerkGoblin.blp");</v>
      </c>
      <c r="X26" s="95" t="s">
        <v>1669</v>
      </c>
    </row>
    <row r="27" spans="1:214">
      <c r="A27" s="33" t="s">
        <v>1565</v>
      </c>
      <c r="B27" s="33" t="s">
        <v>945</v>
      </c>
      <c r="C27" s="33">
        <v>155000</v>
      </c>
      <c r="D27" s="33">
        <v>10</v>
      </c>
      <c r="E27" s="33">
        <v>10</v>
      </c>
      <c r="F27" s="33">
        <v>10</v>
      </c>
      <c r="G27" s="33">
        <v>500</v>
      </c>
      <c r="H27" s="33">
        <v>800</v>
      </c>
      <c r="I27" s="34">
        <v>5</v>
      </c>
      <c r="J27" s="34">
        <v>0.05</v>
      </c>
      <c r="K27" s="34">
        <v>0</v>
      </c>
      <c r="L27" s="34">
        <v>0</v>
      </c>
      <c r="M27" s="34">
        <v>1</v>
      </c>
      <c r="N27" s="34">
        <v>0.03</v>
      </c>
      <c r="O27" s="33" t="s">
        <v>923</v>
      </c>
      <c r="P27" s="24">
        <f t="shared" si="9"/>
        <v>154899</v>
      </c>
      <c r="Q27" s="24">
        <f t="shared" si="10"/>
        <v>490</v>
      </c>
      <c r="R27" s="24">
        <f t="shared" si="11"/>
        <v>300</v>
      </c>
      <c r="S27" s="24">
        <f t="shared" si="7"/>
        <v>489</v>
      </c>
      <c r="T27" s="24">
        <f t="shared" si="8"/>
        <v>301</v>
      </c>
      <c r="U27" s="33" t="s">
        <v>944</v>
      </c>
      <c r="V27" s="33" t="s">
        <v>936</v>
      </c>
      <c r="W27" s="25" t="str">
        <f t="shared" ca="1" si="3"/>
        <v>ModelInfo.rg(UTID_NAGA_SEA_WITCH,ATT_AGI,154899,490,300,5,0.05,0,0,1,0.03,CAREER_TYPE_BOSS,"ReplaceableTextures\\CommandButtons\\BTNNagaSeaWitch.blp").setScale(1.7);</v>
      </c>
      <c r="X27" s="95" t="s">
        <v>1669</v>
      </c>
    </row>
    <row r="28" spans="1:214">
      <c r="A28" s="33" t="s">
        <v>943</v>
      </c>
      <c r="B28" s="33" t="s">
        <v>902</v>
      </c>
      <c r="C28" s="33">
        <v>8000</v>
      </c>
      <c r="D28" s="33">
        <v>0</v>
      </c>
      <c r="E28" s="33">
        <v>0</v>
      </c>
      <c r="F28" s="33">
        <v>0</v>
      </c>
      <c r="G28" s="33">
        <v>21</v>
      </c>
      <c r="H28" s="33">
        <v>80</v>
      </c>
      <c r="I28" s="34">
        <v>5</v>
      </c>
      <c r="J28" s="34">
        <v>0.05</v>
      </c>
      <c r="K28" s="34">
        <v>0</v>
      </c>
      <c r="L28" s="34">
        <v>0</v>
      </c>
      <c r="M28" s="34">
        <v>1</v>
      </c>
      <c r="N28" s="34">
        <v>0.1</v>
      </c>
      <c r="O28" s="33" t="s">
        <v>901</v>
      </c>
      <c r="P28" s="24">
        <f t="shared" si="9"/>
        <v>7999</v>
      </c>
      <c r="Q28" s="24">
        <f t="shared" si="10"/>
        <v>21</v>
      </c>
      <c r="R28" s="24">
        <f t="shared" si="11"/>
        <v>59</v>
      </c>
      <c r="S28" s="24">
        <f t="shared" si="7"/>
        <v>20</v>
      </c>
      <c r="T28" s="24">
        <f t="shared" si="8"/>
        <v>60</v>
      </c>
      <c r="U28" s="33" t="s">
        <v>904</v>
      </c>
      <c r="V28" s="33"/>
      <c r="W28" s="25" t="str">
        <f t="shared" ca="1" si="3"/>
        <v>ModelInfo.rg(UTID_FLYING_SERPENT,ATT_NON,7999,21,59,5,0.05,0,0,1,0.1,CAREER_TYPE_CREEP,"ReplaceableTextures\\CommandButtons\\BTNWindSerpent.blp");</v>
      </c>
      <c r="X28" s="95" t="s">
        <v>1669</v>
      </c>
    </row>
    <row r="29" spans="1:214">
      <c r="A29" s="100" t="s">
        <v>1704</v>
      </c>
      <c r="B29" s="31" t="s">
        <v>924</v>
      </c>
      <c r="C29" s="31">
        <v>210000</v>
      </c>
      <c r="D29" s="31">
        <v>40</v>
      </c>
      <c r="E29" s="31">
        <v>10</v>
      </c>
      <c r="F29" s="31">
        <v>10</v>
      </c>
      <c r="G29" s="31">
        <v>700</v>
      </c>
      <c r="H29" s="31">
        <v>1100</v>
      </c>
      <c r="I29" s="32">
        <v>5</v>
      </c>
      <c r="J29" s="32">
        <v>0.05</v>
      </c>
      <c r="K29" s="32">
        <v>0</v>
      </c>
      <c r="L29" s="32">
        <v>0</v>
      </c>
      <c r="M29" s="32">
        <v>1</v>
      </c>
      <c r="N29" s="32">
        <v>0.03</v>
      </c>
      <c r="O29" s="31" t="s">
        <v>923</v>
      </c>
      <c r="P29" s="24">
        <f t="shared" si="9"/>
        <v>209599</v>
      </c>
      <c r="Q29" s="24">
        <f t="shared" si="10"/>
        <v>660</v>
      </c>
      <c r="R29" s="24">
        <f t="shared" si="11"/>
        <v>400</v>
      </c>
      <c r="S29" s="24">
        <f t="shared" si="7"/>
        <v>659</v>
      </c>
      <c r="T29" s="24">
        <f t="shared" si="8"/>
        <v>401</v>
      </c>
      <c r="U29" s="31" t="s">
        <v>910</v>
      </c>
      <c r="V29" s="31"/>
      <c r="W29" s="25" t="str">
        <f t="shared" ca="1" si="3"/>
        <v>ModelInfo.rg(UTID_TIDE_BARON,ATT_STR,209599,660,400,5,0.05,0,0,1,0.03,CAREER_TYPE_BOSS,"ReplaceableTextures\\CommandButtons\\BTNNagaMyrmidonRoyalGuard.blp");</v>
      </c>
      <c r="X29" s="95" t="s">
        <v>1669</v>
      </c>
    </row>
    <row r="30" spans="1:214">
      <c r="A30" s="100" t="s">
        <v>1705</v>
      </c>
      <c r="B30" s="31" t="s">
        <v>924</v>
      </c>
      <c r="C30" s="31">
        <v>210000</v>
      </c>
      <c r="D30" s="31">
        <v>40</v>
      </c>
      <c r="E30" s="31">
        <v>10</v>
      </c>
      <c r="F30" s="31">
        <v>10</v>
      </c>
      <c r="G30" s="31">
        <v>350</v>
      </c>
      <c r="H30" s="31">
        <v>500</v>
      </c>
      <c r="I30" s="32">
        <v>40</v>
      </c>
      <c r="J30" s="32">
        <v>0.1</v>
      </c>
      <c r="K30" s="32">
        <v>0</v>
      </c>
      <c r="L30" s="32">
        <v>0</v>
      </c>
      <c r="M30" s="32">
        <v>1</v>
      </c>
      <c r="N30" s="32">
        <v>0.03</v>
      </c>
      <c r="O30" s="31" t="s">
        <v>923</v>
      </c>
      <c r="P30" s="24">
        <f t="shared" si="9"/>
        <v>209599</v>
      </c>
      <c r="Q30" s="24">
        <f t="shared" si="10"/>
        <v>310</v>
      </c>
      <c r="R30" s="24">
        <f t="shared" si="11"/>
        <v>150</v>
      </c>
      <c r="S30" s="24">
        <f t="shared" si="7"/>
        <v>309</v>
      </c>
      <c r="T30" s="24">
        <f t="shared" si="8"/>
        <v>151</v>
      </c>
      <c r="U30" s="31" t="s">
        <v>942</v>
      </c>
      <c r="V30" s="31"/>
      <c r="W30" s="25" t="str">
        <f t="shared" ca="1" si="3"/>
        <v>ModelInfo.rg(UTID_TIDE_BARON_WATER,ATT_STR,209599,310,150,40,0.1,0,0,1,0.03,CAREER_TYPE_BOSS,"ReplaceableTextures\\CommandButtons\\BTNSeaElemental.blp");</v>
      </c>
      <c r="X30" s="95" t="s">
        <v>1669</v>
      </c>
    </row>
    <row r="31" spans="1:214">
      <c r="A31" s="101" t="s">
        <v>1706</v>
      </c>
      <c r="B31" s="33" t="s">
        <v>927</v>
      </c>
      <c r="C31" s="33">
        <v>400000</v>
      </c>
      <c r="D31" s="33">
        <v>10</v>
      </c>
      <c r="E31" s="33">
        <v>10</v>
      </c>
      <c r="F31" s="33">
        <v>30</v>
      </c>
      <c r="G31" s="33">
        <v>500</v>
      </c>
      <c r="H31" s="33">
        <v>900</v>
      </c>
      <c r="I31" s="34">
        <v>5</v>
      </c>
      <c r="J31" s="34">
        <v>0.05</v>
      </c>
      <c r="K31" s="34">
        <v>0</v>
      </c>
      <c r="L31" s="34">
        <v>0</v>
      </c>
      <c r="M31" s="34">
        <v>1</v>
      </c>
      <c r="N31" s="34">
        <v>0</v>
      </c>
      <c r="O31" s="33" t="s">
        <v>923</v>
      </c>
      <c r="P31" s="24">
        <f t="shared" si="9"/>
        <v>399899</v>
      </c>
      <c r="Q31" s="24">
        <f t="shared" si="10"/>
        <v>470</v>
      </c>
      <c r="R31" s="24">
        <f t="shared" si="11"/>
        <v>400</v>
      </c>
      <c r="S31" s="24">
        <f t="shared" si="7"/>
        <v>469</v>
      </c>
      <c r="T31" s="24">
        <f t="shared" si="8"/>
        <v>401</v>
      </c>
      <c r="U31" s="33" t="s">
        <v>941</v>
      </c>
      <c r="V31" s="33"/>
      <c r="W31" s="25" t="str">
        <f t="shared" ca="1" si="3"/>
        <v>ModelInfo.rg(UTID_WARLOCK,ATT_INT,399899,470,400,5,0.05,0,0,1,0,CAREER_TYPE_BOSS,"ReplaceableTextures\\CommandButtons\\BTNOrcWarlock.blp");</v>
      </c>
      <c r="X31" s="95" t="s">
        <v>1669</v>
      </c>
    </row>
    <row r="32" spans="1:214">
      <c r="A32" s="33" t="s">
        <v>940</v>
      </c>
      <c r="B32" s="33" t="s">
        <v>902</v>
      </c>
      <c r="C32" s="33">
        <v>50000</v>
      </c>
      <c r="D32" s="33">
        <v>0</v>
      </c>
      <c r="E32" s="33">
        <v>0</v>
      </c>
      <c r="F32" s="33">
        <v>0</v>
      </c>
      <c r="G32" s="33">
        <v>50</v>
      </c>
      <c r="H32" s="33">
        <v>50</v>
      </c>
      <c r="I32" s="34">
        <v>0</v>
      </c>
      <c r="J32" s="34">
        <v>0.05</v>
      </c>
      <c r="K32" s="34">
        <v>0</v>
      </c>
      <c r="L32" s="34">
        <v>0</v>
      </c>
      <c r="M32" s="34">
        <v>1</v>
      </c>
      <c r="N32" s="34">
        <v>0.05</v>
      </c>
      <c r="O32" s="33" t="s">
        <v>901</v>
      </c>
      <c r="P32" s="24">
        <f t="shared" si="9"/>
        <v>49999</v>
      </c>
      <c r="Q32" s="24">
        <f t="shared" si="10"/>
        <v>50</v>
      </c>
      <c r="R32" s="24">
        <f t="shared" si="11"/>
        <v>0</v>
      </c>
      <c r="S32" s="24">
        <f t="shared" si="7"/>
        <v>49</v>
      </c>
      <c r="T32" s="24">
        <f t="shared" si="8"/>
        <v>1</v>
      </c>
      <c r="U32" s="33" t="s">
        <v>939</v>
      </c>
      <c r="V32" s="33"/>
      <c r="W32" s="25" t="str">
        <f t="shared" ca="1" si="3"/>
        <v>ModelInfo.rg(UTID_LAVA_SPAWN,ATT_NON,49999,50,0,0,0.05,0,0,1,0.05,CAREER_TYPE_CREEP,"ReplaceableTextures\\CommandButtons\\BTNLavaSpawn.blp");</v>
      </c>
      <c r="X32" s="95" t="s">
        <v>1669</v>
      </c>
    </row>
    <row r="33" spans="1:24">
      <c r="A33" s="31" t="s">
        <v>938</v>
      </c>
      <c r="B33" s="31" t="s">
        <v>924</v>
      </c>
      <c r="C33" s="31">
        <v>450000</v>
      </c>
      <c r="D33" s="31">
        <v>10</v>
      </c>
      <c r="E33" s="31">
        <v>10</v>
      </c>
      <c r="F33" s="31">
        <v>10</v>
      </c>
      <c r="G33" s="31">
        <v>750</v>
      </c>
      <c r="H33" s="31">
        <v>1250</v>
      </c>
      <c r="I33" s="32">
        <v>5</v>
      </c>
      <c r="J33" s="32">
        <v>0.05</v>
      </c>
      <c r="K33" s="32">
        <v>0</v>
      </c>
      <c r="L33" s="32">
        <v>0</v>
      </c>
      <c r="M33" s="32">
        <v>1</v>
      </c>
      <c r="N33" s="32">
        <v>0.03</v>
      </c>
      <c r="O33" s="31" t="s">
        <v>923</v>
      </c>
      <c r="P33" s="24">
        <f t="shared" si="9"/>
        <v>449899</v>
      </c>
      <c r="Q33" s="24">
        <f t="shared" si="10"/>
        <v>740</v>
      </c>
      <c r="R33" s="24">
        <f t="shared" si="11"/>
        <v>500</v>
      </c>
      <c r="S33" s="24">
        <f t="shared" si="7"/>
        <v>739</v>
      </c>
      <c r="T33" s="24">
        <f t="shared" si="8"/>
        <v>501</v>
      </c>
      <c r="U33" s="31" t="s">
        <v>937</v>
      </c>
      <c r="V33" s="31" t="s">
        <v>936</v>
      </c>
      <c r="W33" s="25" t="str">
        <f t="shared" ca="1" si="3"/>
        <v>ModelInfo.rg(UTID_PIT_ARCHON,ATT_STR,449899,740,500,5,0.05,0,0,1,0.03,CAREER_TYPE_BOSS,"ReplaceableTextures\\CommandButtons\\BTNHeroCryptLord.blp").setScale(1.7);</v>
      </c>
      <c r="X33" s="95" t="s">
        <v>1669</v>
      </c>
    </row>
    <row r="34" spans="1:24">
      <c r="A34" s="31" t="s">
        <v>935</v>
      </c>
      <c r="B34" s="31" t="s">
        <v>902</v>
      </c>
      <c r="C34" s="31">
        <v>3000</v>
      </c>
      <c r="D34" s="31">
        <v>0</v>
      </c>
      <c r="E34" s="31">
        <v>0</v>
      </c>
      <c r="F34" s="31">
        <v>0</v>
      </c>
      <c r="G34" s="31">
        <v>100</v>
      </c>
      <c r="H34" s="31">
        <v>150</v>
      </c>
      <c r="I34" s="32">
        <v>0</v>
      </c>
      <c r="J34" s="32">
        <v>0</v>
      </c>
      <c r="K34" s="32">
        <v>0</v>
      </c>
      <c r="L34" s="32">
        <v>0</v>
      </c>
      <c r="M34" s="32">
        <v>1</v>
      </c>
      <c r="N34" s="32">
        <v>0</v>
      </c>
      <c r="O34" s="31" t="s">
        <v>901</v>
      </c>
      <c r="P34" s="24">
        <f t="shared" si="9"/>
        <v>2999</v>
      </c>
      <c r="Q34" s="24">
        <f t="shared" si="10"/>
        <v>100</v>
      </c>
      <c r="R34" s="24">
        <f t="shared" si="11"/>
        <v>50</v>
      </c>
      <c r="S34" s="24">
        <f t="shared" si="7"/>
        <v>99</v>
      </c>
      <c r="T34" s="24">
        <f t="shared" si="8"/>
        <v>51</v>
      </c>
      <c r="U34" s="31" t="s">
        <v>934</v>
      </c>
      <c r="V34" s="31"/>
      <c r="W34" s="25" t="str">
        <f t="shared" ca="1" si="3"/>
        <v>ModelInfo.rg(UTID_SPIKE,ATT_NON,2999,100,50,0,0,0,0,1,0,CAREER_TYPE_CREEP,"ReplaceableTextures\\CommandButtons\\BTNImpale.blp");</v>
      </c>
      <c r="X34" s="95" t="s">
        <v>1669</v>
      </c>
    </row>
    <row r="35" spans="1:24">
      <c r="A35" s="31" t="s">
        <v>933</v>
      </c>
      <c r="B35" s="31" t="s">
        <v>902</v>
      </c>
      <c r="C35" s="31">
        <v>5000</v>
      </c>
      <c r="D35" s="31">
        <v>0</v>
      </c>
      <c r="E35" s="31">
        <v>0</v>
      </c>
      <c r="F35" s="31">
        <v>0</v>
      </c>
      <c r="G35" s="31">
        <v>100</v>
      </c>
      <c r="H35" s="31">
        <v>300</v>
      </c>
      <c r="I35" s="32">
        <v>0</v>
      </c>
      <c r="J35" s="32">
        <v>0</v>
      </c>
      <c r="K35" s="32">
        <v>0</v>
      </c>
      <c r="L35" s="32">
        <v>0</v>
      </c>
      <c r="M35" s="32">
        <v>1</v>
      </c>
      <c r="N35" s="32">
        <v>0.05</v>
      </c>
      <c r="O35" s="31" t="s">
        <v>901</v>
      </c>
      <c r="P35" s="24">
        <f t="shared" si="9"/>
        <v>4999</v>
      </c>
      <c r="Q35" s="24">
        <f t="shared" si="10"/>
        <v>100</v>
      </c>
      <c r="R35" s="24">
        <f t="shared" si="11"/>
        <v>200</v>
      </c>
      <c r="S35" s="24">
        <f t="shared" si="7"/>
        <v>99</v>
      </c>
      <c r="T35" s="24">
        <f t="shared" si="8"/>
        <v>201</v>
      </c>
      <c r="U35" s="31" t="s">
        <v>932</v>
      </c>
      <c r="V35" s="31"/>
      <c r="W35" s="25" t="str">
        <f t="shared" ref="W35:W87" ca="1" si="12">"ModelInfo.rg("&amp;OFFSET($A$1,ROW()-1,MATCH("UTID",$1:$1,0)-1)&amp;","&amp;OFFSET($A$1,ROW()-1,MATCH("ATT",$1:$1,0)-1)&amp;","&amp;OFFSET($A$1,ROW()-1,MATCH("LFE",$1:$1,0)-1)&amp;","&amp;OFFSET($A$1,ROW()-1,MATCH("AP",$1:$1,0)-1)&amp;","&amp;OFFSET($A$1,ROW()-1,MATCH("APR",$1:$1,0)-1)&amp;","&amp;OFFSET($A$1,ROW()-1,MATCH("AMR",$1:$1,0)-1)&amp;","&amp;OFFSET($A$1,ROW()-1,MATCH("DOG",$1:$1,0)-1)&amp;","&amp;OFFSET($A$1,ROW()-1,MATCH("BKR",$1:$1,0)-1)&amp;","&amp;OFFSET($A$1,ROW()-1,MATCH("BKP",$1:$1,0)-1)&amp;","&amp;OFFSET($A$1,ROW()-1,MATCH("MTK",$1:$1,0)-1)&amp;","&amp;OFFSET($A$1,ROW()-1,MATCH("ACR",$1:$1,0)-1)&amp;","&amp;OFFSET($A$1,ROW()-1,MATCH("CLS",$1:$1,0)-1)&amp;","&amp;CHAR(34)&amp;OFFSET($A$1,ROW()-1,MATCH("ICO",$1:$1,0)-1)&amp;CHAR(34)&amp;")"&amp;IF(OFFSET($A$1,ROW()-1,MATCH("EXT",$1:$1,0)-1)&lt;&gt;"","."&amp;OFFSET($A$1,ROW()-1,MATCH("EXT",$1:$1,0)-1),"")&amp;";"</f>
        <v>ModelInfo.rg(UTID_POISONOUS_CRAWLER,ATT_NON,4999,100,200,0,0,0,0,1,0.05,CAREER_TYPE_CREEP,"ReplaceableTextures\\CommandButtons\\BTNCryptFiend.blp");</v>
      </c>
      <c r="X35" s="95" t="s">
        <v>1669</v>
      </c>
    </row>
    <row r="36" spans="1:24">
      <c r="A36" s="31" t="s">
        <v>931</v>
      </c>
      <c r="B36" s="31" t="s">
        <v>902</v>
      </c>
      <c r="C36" s="31">
        <v>20000</v>
      </c>
      <c r="D36" s="31">
        <v>0</v>
      </c>
      <c r="E36" s="31">
        <v>0</v>
      </c>
      <c r="F36" s="31">
        <v>0</v>
      </c>
      <c r="G36" s="31">
        <v>300</v>
      </c>
      <c r="H36" s="31">
        <v>500</v>
      </c>
      <c r="I36" s="32">
        <v>0</v>
      </c>
      <c r="J36" s="32">
        <v>0</v>
      </c>
      <c r="K36" s="32">
        <v>0</v>
      </c>
      <c r="L36" s="32">
        <v>0</v>
      </c>
      <c r="M36" s="32">
        <v>1</v>
      </c>
      <c r="N36" s="32">
        <v>0.15</v>
      </c>
      <c r="O36" s="31" t="s">
        <v>901</v>
      </c>
      <c r="P36" s="24">
        <f t="shared" si="9"/>
        <v>19999</v>
      </c>
      <c r="Q36" s="24">
        <f t="shared" si="10"/>
        <v>300</v>
      </c>
      <c r="R36" s="24">
        <f t="shared" si="11"/>
        <v>200</v>
      </c>
      <c r="S36" s="24">
        <f t="shared" si="7"/>
        <v>299</v>
      </c>
      <c r="T36" s="24">
        <f t="shared" si="8"/>
        <v>201</v>
      </c>
      <c r="U36" s="31" t="s">
        <v>930</v>
      </c>
      <c r="V36" s="31"/>
      <c r="W36" s="25" t="str">
        <f t="shared" ca="1" si="12"/>
        <v>ModelInfo.rg(UTID_ABOMINATION,ATT_NON,19999,300,200,0,0,0,0,1,0.15,CAREER_TYPE_CREEP,"ReplaceableTextures\\CommandButtons\\BTNAbomination.blp");</v>
      </c>
      <c r="X36" s="95" t="s">
        <v>1669</v>
      </c>
    </row>
    <row r="37" spans="1:24">
      <c r="A37" s="31" t="s">
        <v>929</v>
      </c>
      <c r="B37" s="31" t="s">
        <v>902</v>
      </c>
      <c r="C37" s="31">
        <v>500</v>
      </c>
      <c r="D37" s="31">
        <v>0</v>
      </c>
      <c r="E37" s="31">
        <v>0</v>
      </c>
      <c r="F37" s="31">
        <v>0</v>
      </c>
      <c r="G37" s="31">
        <v>5</v>
      </c>
      <c r="H37" s="31">
        <v>10</v>
      </c>
      <c r="I37" s="32">
        <v>0</v>
      </c>
      <c r="J37" s="32">
        <v>1</v>
      </c>
      <c r="K37" s="32">
        <v>0</v>
      </c>
      <c r="L37" s="32">
        <v>0</v>
      </c>
      <c r="M37" s="32">
        <v>0</v>
      </c>
      <c r="N37" s="32">
        <v>0</v>
      </c>
      <c r="O37" s="31" t="s">
        <v>901</v>
      </c>
      <c r="P37" s="24">
        <f t="shared" si="9"/>
        <v>499</v>
      </c>
      <c r="Q37" s="24">
        <f t="shared" si="10"/>
        <v>5</v>
      </c>
      <c r="R37" s="24">
        <f t="shared" si="11"/>
        <v>5</v>
      </c>
      <c r="S37" s="24">
        <f t="shared" si="7"/>
        <v>4</v>
      </c>
      <c r="T37" s="24">
        <f t="shared" si="8"/>
        <v>6</v>
      </c>
      <c r="U37" s="31" t="s">
        <v>928</v>
      </c>
      <c r="V37" s="31"/>
      <c r="W37" s="25" t="str">
        <f t="shared" ca="1" si="12"/>
        <v>ModelInfo.rg(UTID_WRAITH,ATT_NON,499,5,5,0,1,0,0,0,0,CAREER_TYPE_CREEP,"ReplaceableTextures\\CommandButtons\\BTNShade.blp");</v>
      </c>
      <c r="X37" s="95" t="s">
        <v>1669</v>
      </c>
    </row>
    <row r="38" spans="1:24">
      <c r="A38" s="101" t="s">
        <v>1730</v>
      </c>
      <c r="B38" s="33" t="s">
        <v>924</v>
      </c>
      <c r="C38" s="33">
        <v>400000</v>
      </c>
      <c r="D38" s="33">
        <v>10</v>
      </c>
      <c r="E38" s="33">
        <v>10</v>
      </c>
      <c r="F38" s="33">
        <v>10</v>
      </c>
      <c r="G38" s="33">
        <v>1200</v>
      </c>
      <c r="H38" s="33">
        <v>1700</v>
      </c>
      <c r="I38" s="34">
        <v>20</v>
      </c>
      <c r="J38" s="34">
        <v>0.05</v>
      </c>
      <c r="K38" s="34">
        <v>0</v>
      </c>
      <c r="L38" s="34">
        <v>0</v>
      </c>
      <c r="M38" s="34">
        <v>1</v>
      </c>
      <c r="N38" s="34">
        <v>0.03</v>
      </c>
      <c r="O38" s="33" t="s">
        <v>923</v>
      </c>
      <c r="P38" s="24">
        <f t="shared" si="9"/>
        <v>399899</v>
      </c>
      <c r="Q38" s="24">
        <f t="shared" si="10"/>
        <v>1190</v>
      </c>
      <c r="R38" s="24">
        <f t="shared" si="11"/>
        <v>500</v>
      </c>
      <c r="S38" s="24">
        <f t="shared" si="7"/>
        <v>1189</v>
      </c>
      <c r="T38" s="24">
        <f t="shared" si="8"/>
        <v>501</v>
      </c>
      <c r="U38" s="101" t="s">
        <v>1731</v>
      </c>
      <c r="V38" s="33"/>
      <c r="W38" s="25" t="str">
        <f t="shared" ca="1" si="12"/>
        <v>ModelInfo.rg(UTID_FEL_GUARD,ATT_STR,399899,1190,500,20,0.05,0,0,1,0.03,CAREER_TYPE_BOSS,"ReplaceableTextures\\CommandButtons\\BTNFelGuard.blp");</v>
      </c>
      <c r="X38" s="95" t="s">
        <v>1669</v>
      </c>
    </row>
    <row r="39" spans="1:24">
      <c r="A39" s="101" t="s">
        <v>1742</v>
      </c>
      <c r="B39" s="33" t="s">
        <v>924</v>
      </c>
      <c r="C39" s="33">
        <v>400000</v>
      </c>
      <c r="D39" s="33">
        <v>10</v>
      </c>
      <c r="E39" s="33">
        <v>10</v>
      </c>
      <c r="F39" s="33">
        <v>10</v>
      </c>
      <c r="G39" s="33">
        <v>1000</v>
      </c>
      <c r="H39" s="33">
        <v>1400</v>
      </c>
      <c r="I39" s="34">
        <v>0</v>
      </c>
      <c r="J39" s="34">
        <v>0</v>
      </c>
      <c r="K39" s="34">
        <v>0</v>
      </c>
      <c r="L39" s="34">
        <v>0</v>
      </c>
      <c r="M39" s="34">
        <v>0.8</v>
      </c>
      <c r="N39" s="34">
        <v>0.03</v>
      </c>
      <c r="O39" s="33" t="s">
        <v>923</v>
      </c>
      <c r="P39" s="24">
        <f t="shared" ref="P39" si="13">C39-1-D39*10</f>
        <v>399899</v>
      </c>
      <c r="Q39" s="24">
        <f t="shared" ref="Q39" si="14">G39-CHOOSE( IF( B39="ATT_AGI", 2, IF( B39="ATT_INT", 3, 1 ) ), D39, E39, F39 )</f>
        <v>990</v>
      </c>
      <c r="R39" s="24">
        <f t="shared" ref="R39" si="15">H39-G39</f>
        <v>400</v>
      </c>
      <c r="S39" s="24">
        <f t="shared" ref="S39" si="16">Q39-1</f>
        <v>989</v>
      </c>
      <c r="T39" s="24">
        <f t="shared" ref="T39" si="17">R39+1</f>
        <v>401</v>
      </c>
      <c r="U39" s="101" t="s">
        <v>1731</v>
      </c>
      <c r="V39" s="33"/>
      <c r="W39" s="25" t="str">
        <f t="shared" ca="1" si="12"/>
        <v>ModelInfo.rg(UTID_FEL_DEFENDER,ATT_STR,399899,990,400,0,0,0,0,0.8,0.03,CAREER_TYPE_BOSS,"ReplaceableTextures\\CommandButtons\\BTNFelGuard.blp");</v>
      </c>
      <c r="X39" s="95" t="s">
        <v>1669</v>
      </c>
    </row>
    <row r="40" spans="1:24">
      <c r="A40" s="31" t="s">
        <v>1707</v>
      </c>
      <c r="B40" s="31" t="s">
        <v>927</v>
      </c>
      <c r="C40" s="31">
        <v>800000</v>
      </c>
      <c r="D40" s="31">
        <v>10</v>
      </c>
      <c r="E40" s="31">
        <v>10</v>
      </c>
      <c r="F40" s="31">
        <v>50</v>
      </c>
      <c r="G40" s="31">
        <v>1400</v>
      </c>
      <c r="H40" s="31">
        <v>2100</v>
      </c>
      <c r="I40" s="32">
        <v>5</v>
      </c>
      <c r="J40" s="32">
        <v>0.05</v>
      </c>
      <c r="K40" s="32">
        <v>0</v>
      </c>
      <c r="L40" s="32">
        <v>0</v>
      </c>
      <c r="M40" s="32">
        <v>1</v>
      </c>
      <c r="N40" s="32">
        <v>0.03</v>
      </c>
      <c r="O40" s="31" t="s">
        <v>923</v>
      </c>
      <c r="P40" s="24">
        <f t="shared" si="9"/>
        <v>799899</v>
      </c>
      <c r="Q40" s="24">
        <f t="shared" si="10"/>
        <v>1350</v>
      </c>
      <c r="R40" s="24">
        <f t="shared" si="11"/>
        <v>700</v>
      </c>
      <c r="S40" s="24">
        <f t="shared" si="7"/>
        <v>1349</v>
      </c>
      <c r="T40" s="24">
        <f t="shared" si="8"/>
        <v>701</v>
      </c>
      <c r="U40" s="31" t="s">
        <v>926</v>
      </c>
      <c r="V40" s="31"/>
      <c r="W40" s="25" t="str">
        <f t="shared" ca="1" si="12"/>
        <v>ModelInfo.rg(UTID_HEX_LORD,ATT_INT,799899,1350,700,5,0.05,0,0,1,0.03,CAREER_TYPE_BOSS,"ReplaceableTextures\\CommandButtons\\BTNShadowHunter.blp");</v>
      </c>
      <c r="X40" s="95" t="s">
        <v>1669</v>
      </c>
    </row>
    <row r="41" spans="1:24">
      <c r="A41" s="151" t="str">
        <f>"UTID_"&amp;UPPER(SUBSTITUTE(BossAbilities!A71," ","_"))</f>
        <v>UTID_THURG</v>
      </c>
      <c r="B41" s="31" t="s">
        <v>902</v>
      </c>
      <c r="C41" s="31">
        <v>40000</v>
      </c>
      <c r="D41" s="31">
        <v>0</v>
      </c>
      <c r="E41" s="31">
        <v>0</v>
      </c>
      <c r="F41" s="31">
        <v>0</v>
      </c>
      <c r="G41" s="31">
        <v>500</v>
      </c>
      <c r="H41" s="31">
        <v>700</v>
      </c>
      <c r="I41" s="32">
        <v>10</v>
      </c>
      <c r="J41" s="32">
        <v>0.05</v>
      </c>
      <c r="K41" s="32">
        <v>0.35</v>
      </c>
      <c r="L41" s="32">
        <v>200</v>
      </c>
      <c r="M41" s="32">
        <v>1</v>
      </c>
      <c r="N41" s="32">
        <v>0.05</v>
      </c>
      <c r="O41" s="31" t="s">
        <v>901</v>
      </c>
      <c r="P41" s="24">
        <f t="shared" si="9"/>
        <v>39999</v>
      </c>
      <c r="Q41" s="24">
        <f t="shared" si="10"/>
        <v>500</v>
      </c>
      <c r="R41" s="24">
        <f t="shared" si="11"/>
        <v>200</v>
      </c>
      <c r="S41" s="24">
        <f t="shared" si="7"/>
        <v>499</v>
      </c>
      <c r="T41" s="24">
        <f t="shared" si="8"/>
        <v>201</v>
      </c>
      <c r="U41" s="100" t="s">
        <v>2438</v>
      </c>
      <c r="V41" s="31"/>
      <c r="W41" s="25" t="str">
        <f t="shared" ca="1" si="12"/>
        <v>ModelInfo.rg(UTID_THURG,ATT_NON,39999,500,200,10,0.05,0.35,200,1,0.05,CAREER_TYPE_CREEP,"ReplaceableTextures\\CommandButtons\\BTNOneHeadedOgre.blp");</v>
      </c>
      <c r="X41" s="95" t="s">
        <v>1669</v>
      </c>
    </row>
    <row r="42" spans="1:24">
      <c r="A42" s="151" t="str">
        <f>"UTID_"&amp;UPPER(SUBSTITUTE(BossAbilities!A72," ","_"))</f>
        <v>UTID_GAZAKROTH</v>
      </c>
      <c r="B42" s="31" t="s">
        <v>902</v>
      </c>
      <c r="C42" s="31">
        <v>20000</v>
      </c>
      <c r="D42" s="31">
        <v>0</v>
      </c>
      <c r="E42" s="31">
        <v>0</v>
      </c>
      <c r="F42" s="31">
        <v>0</v>
      </c>
      <c r="G42" s="31">
        <v>100</v>
      </c>
      <c r="H42" s="31">
        <v>200</v>
      </c>
      <c r="I42" s="32">
        <v>0</v>
      </c>
      <c r="J42" s="32">
        <v>0.05</v>
      </c>
      <c r="K42" s="32">
        <v>0</v>
      </c>
      <c r="L42" s="32">
        <v>0</v>
      </c>
      <c r="M42" s="32">
        <v>0.4</v>
      </c>
      <c r="N42" s="32">
        <v>0</v>
      </c>
      <c r="O42" s="31" t="s">
        <v>901</v>
      </c>
      <c r="P42" s="24">
        <f t="shared" si="9"/>
        <v>19999</v>
      </c>
      <c r="Q42" s="24">
        <f t="shared" si="10"/>
        <v>100</v>
      </c>
      <c r="R42" s="24">
        <f t="shared" si="11"/>
        <v>100</v>
      </c>
      <c r="S42" s="24">
        <f t="shared" si="7"/>
        <v>99</v>
      </c>
      <c r="T42" s="24">
        <f t="shared" si="8"/>
        <v>101</v>
      </c>
      <c r="U42" s="100" t="s">
        <v>939</v>
      </c>
      <c r="V42" s="31"/>
      <c r="W42" s="25" t="str">
        <f t="shared" ca="1" si="12"/>
        <v>ModelInfo.rg(UTID_GAZAKROTH,ATT_NON,19999,100,100,0,0.05,0,0,0.4,0,CAREER_TYPE_CREEP,"ReplaceableTextures\\CommandButtons\\BTNLavaSpawn.blp");</v>
      </c>
      <c r="X42" s="95" t="s">
        <v>1669</v>
      </c>
    </row>
    <row r="43" spans="1:24">
      <c r="A43" s="151" t="str">
        <f>"UTID_"&amp;UPPER(SUBSTITUTE(BossAbilities!A73," ","_"))</f>
        <v>UTID_LORD_RAADAN</v>
      </c>
      <c r="B43" s="31" t="s">
        <v>902</v>
      </c>
      <c r="C43" s="31">
        <v>35000</v>
      </c>
      <c r="D43" s="31">
        <v>0</v>
      </c>
      <c r="E43" s="31">
        <v>0</v>
      </c>
      <c r="F43" s="31">
        <v>0</v>
      </c>
      <c r="G43" s="31">
        <v>400</v>
      </c>
      <c r="H43" s="31">
        <v>800</v>
      </c>
      <c r="I43" s="32">
        <v>5</v>
      </c>
      <c r="J43" s="32">
        <v>0.05</v>
      </c>
      <c r="K43" s="32">
        <v>0</v>
      </c>
      <c r="L43" s="32">
        <v>0</v>
      </c>
      <c r="M43" s="32">
        <v>0.6</v>
      </c>
      <c r="N43" s="32">
        <v>0.15</v>
      </c>
      <c r="O43" s="31" t="s">
        <v>901</v>
      </c>
      <c r="P43" s="24">
        <f t="shared" si="9"/>
        <v>34999</v>
      </c>
      <c r="Q43" s="24">
        <f t="shared" si="10"/>
        <v>400</v>
      </c>
      <c r="R43" s="24">
        <f t="shared" si="11"/>
        <v>400</v>
      </c>
      <c r="S43" s="24">
        <f t="shared" si="7"/>
        <v>399</v>
      </c>
      <c r="T43" s="24">
        <f t="shared" si="8"/>
        <v>401</v>
      </c>
      <c r="U43" s="100" t="s">
        <v>2439</v>
      </c>
      <c r="V43" s="31"/>
      <c r="W43" s="25" t="str">
        <f t="shared" ca="1" si="12"/>
        <v>ModelInfo.rg(UTID_LORD_RAADAN,ATT_NON,34999,400,400,5,0.05,0,0,0.6,0.15,CAREER_TYPE_CREEP,"ReplaceableTextures\\CommandButtons\\BTNBlueDragonSpawn.blp");</v>
      </c>
      <c r="X43" s="95" t="s">
        <v>1669</v>
      </c>
    </row>
    <row r="44" spans="1:24">
      <c r="A44" s="151" t="str">
        <f>"UTID_"&amp;UPPER(SUBSTITUTE(BossAbilities!A74," ","_"))</f>
        <v>UTID_DARKHEART</v>
      </c>
      <c r="B44" s="31" t="s">
        <v>902</v>
      </c>
      <c r="C44" s="31">
        <v>25000</v>
      </c>
      <c r="D44" s="31">
        <v>0</v>
      </c>
      <c r="E44" s="31">
        <v>0</v>
      </c>
      <c r="F44" s="31">
        <v>0</v>
      </c>
      <c r="G44" s="31">
        <v>300</v>
      </c>
      <c r="H44" s="31">
        <v>600</v>
      </c>
      <c r="I44" s="32">
        <v>0</v>
      </c>
      <c r="J44" s="32">
        <v>0.5</v>
      </c>
      <c r="K44" s="32">
        <v>0</v>
      </c>
      <c r="L44" s="32">
        <v>0</v>
      </c>
      <c r="M44" s="32">
        <v>1</v>
      </c>
      <c r="N44" s="32">
        <v>0.3</v>
      </c>
      <c r="O44" s="31" t="s">
        <v>901</v>
      </c>
      <c r="P44" s="24">
        <f t="shared" si="9"/>
        <v>24999</v>
      </c>
      <c r="Q44" s="24">
        <f t="shared" si="10"/>
        <v>300</v>
      </c>
      <c r="R44" s="24">
        <f t="shared" si="11"/>
        <v>300</v>
      </c>
      <c r="S44" s="24">
        <f t="shared" si="7"/>
        <v>299</v>
      </c>
      <c r="T44" s="24">
        <f t="shared" si="8"/>
        <v>301</v>
      </c>
      <c r="U44" s="100" t="s">
        <v>2440</v>
      </c>
      <c r="V44" s="31"/>
      <c r="W44" s="25" t="str">
        <f t="shared" ca="1" si="12"/>
        <v>ModelInfo.rg(UTID_DARKHEART,ATT_NON,24999,300,300,0,0.5,0,0,1,0.3,CAREER_TYPE_CREEP,"ReplaceableTextures\\CommandButtons\\BTNBanshee.blp");</v>
      </c>
      <c r="X44" s="95" t="s">
        <v>1669</v>
      </c>
    </row>
    <row r="45" spans="1:24">
      <c r="A45" s="151" t="str">
        <f>"UTID_"&amp;UPPER(SUBSTITUTE(BossAbilities!A75," ","_"))</f>
        <v>UTID_ALYSON_ANTILLE</v>
      </c>
      <c r="B45" s="31" t="s">
        <v>902</v>
      </c>
      <c r="C45" s="31">
        <v>25000</v>
      </c>
      <c r="D45" s="31">
        <v>0</v>
      </c>
      <c r="E45" s="31">
        <v>0</v>
      </c>
      <c r="F45" s="31">
        <v>0</v>
      </c>
      <c r="G45" s="31">
        <v>200</v>
      </c>
      <c r="H45" s="31">
        <v>500</v>
      </c>
      <c r="I45" s="32">
        <v>0</v>
      </c>
      <c r="J45" s="32">
        <v>0.2</v>
      </c>
      <c r="K45" s="32">
        <v>0</v>
      </c>
      <c r="L45" s="32">
        <v>0</v>
      </c>
      <c r="M45" s="32">
        <v>0.8</v>
      </c>
      <c r="N45" s="32">
        <v>0</v>
      </c>
      <c r="O45" s="31" t="s">
        <v>901</v>
      </c>
      <c r="P45" s="24">
        <f t="shared" si="9"/>
        <v>24999</v>
      </c>
      <c r="Q45" s="24">
        <f t="shared" si="10"/>
        <v>200</v>
      </c>
      <c r="R45" s="24">
        <f t="shared" si="11"/>
        <v>300</v>
      </c>
      <c r="S45" s="24">
        <f t="shared" si="7"/>
        <v>199</v>
      </c>
      <c r="T45" s="24">
        <f t="shared" si="8"/>
        <v>301</v>
      </c>
      <c r="U45" s="100" t="s">
        <v>2441</v>
      </c>
      <c r="V45" s="31"/>
      <c r="W45" s="25" t="str">
        <f t="shared" ca="1" si="12"/>
        <v>ModelInfo.rg(UTID_ALYSON_ANTILLE,ATT_NON,24999,200,300,0,0.2,0,0,0.8,0,CAREER_TYPE_CREEP,"ReplaceableTextures\\CommandButtons\\BTNSorceress.blp");</v>
      </c>
      <c r="X45" s="95" t="s">
        <v>1669</v>
      </c>
    </row>
    <row r="46" spans="1:24">
      <c r="A46" s="151" t="str">
        <f>"UTID_"&amp;UPPER(SUBSTITUTE(BossAbilities!A76," ","_"))</f>
        <v>UTID_SLITHER</v>
      </c>
      <c r="B46" s="31" t="s">
        <v>902</v>
      </c>
      <c r="C46" s="31">
        <v>30000</v>
      </c>
      <c r="D46" s="31">
        <v>0</v>
      </c>
      <c r="E46" s="31">
        <v>0</v>
      </c>
      <c r="F46" s="31">
        <v>0</v>
      </c>
      <c r="G46" s="31">
        <v>200</v>
      </c>
      <c r="H46" s="31">
        <v>600</v>
      </c>
      <c r="I46" s="32">
        <v>0</v>
      </c>
      <c r="J46" s="32">
        <v>0.4</v>
      </c>
      <c r="K46" s="32">
        <v>0</v>
      </c>
      <c r="L46" s="32">
        <v>0</v>
      </c>
      <c r="M46" s="32">
        <v>1</v>
      </c>
      <c r="N46" s="32">
        <v>0.25</v>
      </c>
      <c r="O46" s="31" t="s">
        <v>901</v>
      </c>
      <c r="P46" s="24">
        <f t="shared" si="9"/>
        <v>29999</v>
      </c>
      <c r="Q46" s="24">
        <f t="shared" si="10"/>
        <v>200</v>
      </c>
      <c r="R46" s="24">
        <f t="shared" si="11"/>
        <v>400</v>
      </c>
      <c r="S46" s="24">
        <f t="shared" si="7"/>
        <v>199</v>
      </c>
      <c r="T46" s="24">
        <f t="shared" si="8"/>
        <v>401</v>
      </c>
      <c r="U46" s="100" t="s">
        <v>2442</v>
      </c>
      <c r="V46" s="31"/>
      <c r="W46" s="25" t="str">
        <f t="shared" ca="1" si="12"/>
        <v>ModelInfo.rg(UTID_SLITHER,ATT_NON,29999,200,400,0,0.4,0,0,1,0.25,CAREER_TYPE_CREEP,"ReplaceableTextures\\CommandButtons\\BTNSkink.blp");</v>
      </c>
      <c r="X46" s="95" t="s">
        <v>1669</v>
      </c>
    </row>
    <row r="47" spans="1:24">
      <c r="A47" s="151" t="str">
        <f>"UTID_"&amp;UPPER(SUBSTITUTE(BossAbilities!A77," ","_"))</f>
        <v>UTID_FENSTALKER</v>
      </c>
      <c r="B47" s="31" t="s">
        <v>902</v>
      </c>
      <c r="C47" s="31">
        <v>35000</v>
      </c>
      <c r="D47" s="31">
        <v>0</v>
      </c>
      <c r="E47" s="31">
        <v>0</v>
      </c>
      <c r="F47" s="31">
        <v>0</v>
      </c>
      <c r="G47" s="31">
        <v>400</v>
      </c>
      <c r="H47" s="31">
        <v>500</v>
      </c>
      <c r="I47" s="32">
        <v>10</v>
      </c>
      <c r="J47" s="32">
        <v>0.05</v>
      </c>
      <c r="K47" s="32">
        <v>0.2</v>
      </c>
      <c r="L47" s="32">
        <v>150</v>
      </c>
      <c r="M47" s="32">
        <v>1</v>
      </c>
      <c r="N47" s="32">
        <v>0</v>
      </c>
      <c r="O47" s="31" t="s">
        <v>901</v>
      </c>
      <c r="P47" s="24">
        <f t="shared" si="9"/>
        <v>34999</v>
      </c>
      <c r="Q47" s="24">
        <f t="shared" si="10"/>
        <v>400</v>
      </c>
      <c r="R47" s="24">
        <f t="shared" si="11"/>
        <v>100</v>
      </c>
      <c r="S47" s="24">
        <f t="shared" si="7"/>
        <v>399</v>
      </c>
      <c r="T47" s="24">
        <f t="shared" si="8"/>
        <v>101</v>
      </c>
      <c r="U47" s="100" t="s">
        <v>2443</v>
      </c>
      <c r="V47" s="31"/>
      <c r="W47" s="25" t="str">
        <f t="shared" ca="1" si="12"/>
        <v>ModelInfo.rg(UTID_FENSTALKER,ATT_NON,34999,400,100,10,0.05,0.2,150,1,0,CAREER_TYPE_CREEP,"ReplaceableTextures\\CommandButtons\\BTNSasquatch.blp");</v>
      </c>
      <c r="X47" s="95" t="s">
        <v>1669</v>
      </c>
    </row>
    <row r="48" spans="1:24">
      <c r="A48" s="151" t="str">
        <f>"UTID_"&amp;UPPER(SUBSTITUTE(BossAbilities!A78," ","_"))</f>
        <v>UTID_KORAGG</v>
      </c>
      <c r="B48" s="31" t="s">
        <v>902</v>
      </c>
      <c r="C48" s="31">
        <v>25000</v>
      </c>
      <c r="D48" s="31">
        <v>0</v>
      </c>
      <c r="E48" s="31">
        <v>0</v>
      </c>
      <c r="F48" s="31">
        <v>0</v>
      </c>
      <c r="G48" s="31">
        <v>300</v>
      </c>
      <c r="H48" s="31">
        <v>500</v>
      </c>
      <c r="I48" s="32">
        <v>5</v>
      </c>
      <c r="J48" s="32">
        <v>0.05</v>
      </c>
      <c r="K48" s="32">
        <v>0</v>
      </c>
      <c r="L48" s="32">
        <v>0</v>
      </c>
      <c r="M48" s="32">
        <v>0.9</v>
      </c>
      <c r="N48" s="32">
        <v>0.15</v>
      </c>
      <c r="O48" s="31" t="s">
        <v>901</v>
      </c>
      <c r="P48" s="24">
        <f t="shared" si="9"/>
        <v>24999</v>
      </c>
      <c r="Q48" s="24">
        <f t="shared" si="10"/>
        <v>300</v>
      </c>
      <c r="R48" s="24">
        <f t="shared" si="11"/>
        <v>200</v>
      </c>
      <c r="S48" s="24">
        <f t="shared" si="7"/>
        <v>299</v>
      </c>
      <c r="T48" s="24">
        <f t="shared" si="8"/>
        <v>201</v>
      </c>
      <c r="U48" s="100" t="s">
        <v>966</v>
      </c>
      <c r="V48" s="31"/>
      <c r="W48" s="25" t="str">
        <f t="shared" ca="1" si="12"/>
        <v>ModelInfo.rg(UTID_KORAGG,ATT_NON,24999,300,200,5,0.05,0,0,0.9,0.15,CAREER_TYPE_CREEP,"ReplaceableTextures\\CommandButtons\\BTNGhoul.blp");</v>
      </c>
      <c r="X48" s="95" t="s">
        <v>1669</v>
      </c>
    </row>
    <row r="49" spans="1:24">
      <c r="A49" s="101" t="s">
        <v>925</v>
      </c>
      <c r="B49" s="33" t="s">
        <v>924</v>
      </c>
      <c r="C49" s="33">
        <v>1500000</v>
      </c>
      <c r="D49" s="33">
        <v>50</v>
      </c>
      <c r="E49" s="33">
        <v>10</v>
      </c>
      <c r="F49" s="33">
        <v>10</v>
      </c>
      <c r="G49" s="33">
        <v>60</v>
      </c>
      <c r="H49" s="33">
        <v>100</v>
      </c>
      <c r="I49" s="34">
        <v>15</v>
      </c>
      <c r="J49" s="34">
        <v>0.05</v>
      </c>
      <c r="K49" s="34">
        <v>0.05</v>
      </c>
      <c r="L49" s="34">
        <v>100</v>
      </c>
      <c r="M49" s="34">
        <v>1</v>
      </c>
      <c r="N49" s="34">
        <v>0</v>
      </c>
      <c r="O49" s="33" t="s">
        <v>923</v>
      </c>
      <c r="P49" s="24">
        <f t="shared" ref="P49:P96" si="18">C49-1-D49*10</f>
        <v>1499499</v>
      </c>
      <c r="Q49" s="24">
        <f t="shared" ref="Q49:Q96" si="19">G49-CHOOSE( IF( B49="ATT_AGI", 2, IF( B49="ATT_INT", 3, 1 ) ), D49, E49, F49 )</f>
        <v>10</v>
      </c>
      <c r="R49" s="24">
        <f t="shared" ref="R49:R96" si="20">H49-G49</f>
        <v>40</v>
      </c>
      <c r="S49" s="24">
        <f t="shared" si="7"/>
        <v>9</v>
      </c>
      <c r="T49" s="24">
        <f t="shared" si="8"/>
        <v>41</v>
      </c>
      <c r="U49" s="101" t="s">
        <v>922</v>
      </c>
      <c r="V49" s="33"/>
      <c r="W49" s="25" t="str">
        <f t="shared" ca="1" si="12"/>
        <v>ModelInfo.rg(UTID_GOD_OF_DEATH,ATT_STR,1499499,10,40,15,0.05,0.05,100,1,0,CAREER_TYPE_BOSS,"ReplaceableTextures\\CommandButtons\\BTNForgottenOne.blp");</v>
      </c>
      <c r="X49" s="95" t="s">
        <v>1669</v>
      </c>
    </row>
    <row r="50" spans="1:24">
      <c r="A50" s="151" t="str">
        <f>"UTID_"&amp;UPPER(SUBSTITUTE(BossAbilities!A91," ","_"))</f>
        <v>UTID_UNHOLY_TENTACLE</v>
      </c>
      <c r="B50" s="31" t="s">
        <v>902</v>
      </c>
      <c r="C50" s="31">
        <v>20000</v>
      </c>
      <c r="D50" s="31">
        <v>0</v>
      </c>
      <c r="E50" s="31">
        <v>0</v>
      </c>
      <c r="F50" s="31">
        <v>0</v>
      </c>
      <c r="G50" s="31">
        <v>100</v>
      </c>
      <c r="H50" s="31">
        <v>400</v>
      </c>
      <c r="I50" s="31">
        <v>0</v>
      </c>
      <c r="J50" s="31">
        <v>0</v>
      </c>
      <c r="K50" s="31">
        <v>0</v>
      </c>
      <c r="L50" s="31">
        <v>0</v>
      </c>
      <c r="M50" s="31">
        <v>1</v>
      </c>
      <c r="N50" s="31">
        <v>0</v>
      </c>
      <c r="O50" s="31" t="s">
        <v>901</v>
      </c>
      <c r="P50" s="24">
        <f t="shared" si="18"/>
        <v>19999</v>
      </c>
      <c r="Q50" s="24">
        <f t="shared" si="19"/>
        <v>100</v>
      </c>
      <c r="R50" s="24">
        <f t="shared" si="20"/>
        <v>300</v>
      </c>
      <c r="S50" s="24">
        <f t="shared" si="7"/>
        <v>99</v>
      </c>
      <c r="T50" s="24">
        <f t="shared" si="8"/>
        <v>301</v>
      </c>
      <c r="U50" s="100" t="s">
        <v>2484</v>
      </c>
      <c r="V50" s="31"/>
      <c r="W50" s="25" t="str">
        <f t="shared" ca="1" si="12"/>
        <v>ModelInfo.rg(UTID_UNHOLY_TENTACLE,ATT_NON,19999,100,300,0,0,0,0,1,0,CAREER_TYPE_CREEP,"ReplaceableTextures\\CommandButtons\\BTNTentacle.blp");</v>
      </c>
      <c r="X50" s="95" t="s">
        <v>1669</v>
      </c>
    </row>
    <row r="51" spans="1:24">
      <c r="A51" s="151" t="str">
        <f>"UTID_"&amp;UPPER(SUBSTITUTE(BossAbilities!A92," ","_"))</f>
        <v>UTID_FILTHY_TENTACLE</v>
      </c>
      <c r="B51" s="31" t="s">
        <v>902</v>
      </c>
      <c r="C51" s="31">
        <v>50000</v>
      </c>
      <c r="D51" s="31">
        <v>0</v>
      </c>
      <c r="E51" s="31">
        <v>0</v>
      </c>
      <c r="F51" s="31">
        <v>0</v>
      </c>
      <c r="G51" s="31">
        <v>100</v>
      </c>
      <c r="H51" s="31">
        <v>300</v>
      </c>
      <c r="I51" s="31">
        <v>0</v>
      </c>
      <c r="J51" s="31">
        <v>0</v>
      </c>
      <c r="K51" s="31">
        <v>0</v>
      </c>
      <c r="L51" s="31">
        <v>0</v>
      </c>
      <c r="M51" s="31">
        <v>1</v>
      </c>
      <c r="N51" s="31">
        <v>0</v>
      </c>
      <c r="O51" s="31" t="s">
        <v>901</v>
      </c>
      <c r="P51" s="24">
        <f t="shared" si="18"/>
        <v>49999</v>
      </c>
      <c r="Q51" s="24">
        <f t="shared" si="19"/>
        <v>100</v>
      </c>
      <c r="R51" s="24">
        <f t="shared" si="20"/>
        <v>200</v>
      </c>
      <c r="S51" s="24">
        <f t="shared" si="7"/>
        <v>99</v>
      </c>
      <c r="T51" s="24">
        <f t="shared" si="8"/>
        <v>201</v>
      </c>
      <c r="U51" s="100" t="s">
        <v>2484</v>
      </c>
      <c r="V51" s="31"/>
      <c r="W51" s="25" t="str">
        <f t="shared" ca="1" si="12"/>
        <v>ModelInfo.rg(UTID_FILTHY_TENTACLE,ATT_NON,49999,100,200,0,0,0,0,1,0,CAREER_TYPE_CREEP,"ReplaceableTextures\\CommandButtons\\BTNTentacle.blp");</v>
      </c>
      <c r="X51" s="95" t="s">
        <v>1669</v>
      </c>
    </row>
    <row r="52" spans="1:24">
      <c r="A52" s="151" t="str">
        <f>"UTID_"&amp;UPPER(SUBSTITUTE(BossAbilities!A93," ","_"))</f>
        <v>UTID_VICIOUS_TENTACLE</v>
      </c>
      <c r="B52" s="31" t="s">
        <v>902</v>
      </c>
      <c r="C52" s="31">
        <v>50000</v>
      </c>
      <c r="D52" s="31">
        <v>0</v>
      </c>
      <c r="E52" s="31">
        <v>0</v>
      </c>
      <c r="F52" s="31">
        <v>0</v>
      </c>
      <c r="G52" s="31">
        <v>100</v>
      </c>
      <c r="H52" s="31">
        <v>300</v>
      </c>
      <c r="I52" s="31">
        <v>0</v>
      </c>
      <c r="J52" s="31">
        <v>0</v>
      </c>
      <c r="K52" s="31">
        <v>0</v>
      </c>
      <c r="L52" s="31">
        <v>0</v>
      </c>
      <c r="M52" s="31">
        <v>1</v>
      </c>
      <c r="N52" s="31">
        <v>0</v>
      </c>
      <c r="O52" s="31" t="s">
        <v>901</v>
      </c>
      <c r="P52" s="24">
        <f t="shared" si="18"/>
        <v>49999</v>
      </c>
      <c r="Q52" s="24">
        <f t="shared" si="19"/>
        <v>100</v>
      </c>
      <c r="R52" s="24">
        <f t="shared" si="20"/>
        <v>200</v>
      </c>
      <c r="S52" s="24">
        <f t="shared" si="7"/>
        <v>99</v>
      </c>
      <c r="T52" s="24">
        <f t="shared" si="8"/>
        <v>201</v>
      </c>
      <c r="U52" s="100" t="s">
        <v>2484</v>
      </c>
      <c r="V52" s="31"/>
      <c r="W52" s="25" t="str">
        <f t="shared" ca="1" si="12"/>
        <v>ModelInfo.rg(UTID_VICIOUS_TENTACLE,ATT_NON,49999,100,200,0,0,0,0,1,0,CAREER_TYPE_CREEP,"ReplaceableTextures\\CommandButtons\\BTNTentacle.blp");</v>
      </c>
      <c r="X52" s="95" t="s">
        <v>1669</v>
      </c>
    </row>
    <row r="53" spans="1:24">
      <c r="A53" s="151" t="str">
        <f>"UTID_"&amp;UPPER(SUBSTITUTE(BossAbilities!A94," ","_"))</f>
        <v>UTID_FOUL_TENTACLE</v>
      </c>
      <c r="B53" s="31" t="s">
        <v>902</v>
      </c>
      <c r="C53" s="31">
        <v>50000</v>
      </c>
      <c r="D53" s="31">
        <v>0</v>
      </c>
      <c r="E53" s="31">
        <v>0</v>
      </c>
      <c r="F53" s="31">
        <v>0</v>
      </c>
      <c r="G53" s="31">
        <v>100</v>
      </c>
      <c r="H53" s="31">
        <v>300</v>
      </c>
      <c r="I53" s="31">
        <v>0</v>
      </c>
      <c r="J53" s="31">
        <v>0</v>
      </c>
      <c r="K53" s="31">
        <v>0</v>
      </c>
      <c r="L53" s="31">
        <v>0</v>
      </c>
      <c r="M53" s="31">
        <v>1</v>
      </c>
      <c r="N53" s="31">
        <v>0</v>
      </c>
      <c r="O53" s="31" t="s">
        <v>901</v>
      </c>
      <c r="P53" s="24">
        <f t="shared" si="18"/>
        <v>49999</v>
      </c>
      <c r="Q53" s="24">
        <f t="shared" si="19"/>
        <v>100</v>
      </c>
      <c r="R53" s="24">
        <f t="shared" si="20"/>
        <v>200</v>
      </c>
      <c r="S53" s="24">
        <f t="shared" si="7"/>
        <v>99</v>
      </c>
      <c r="T53" s="24">
        <f t="shared" si="8"/>
        <v>201</v>
      </c>
      <c r="U53" s="100" t="s">
        <v>2484</v>
      </c>
      <c r="V53" s="31"/>
      <c r="W53" s="25" t="str">
        <f t="shared" ca="1" si="12"/>
        <v>ModelInfo.rg(UTID_FOUL_TENTACLE,ATT_NON,49999,100,200,0,0,0,0,1,0,CAREER_TYPE_CREEP,"ReplaceableTextures\\CommandButtons\\BTNTentacle.blp");</v>
      </c>
      <c r="X53" s="95" t="s">
        <v>1669</v>
      </c>
    </row>
    <row r="54" spans="1:24">
      <c r="A54" s="151" t="str">
        <f>"UTID_"&amp;UPPER(SUBSTITUTE(BossAbilities!A95," ","_"))</f>
        <v>UTID_ROOT_OF_FILTH</v>
      </c>
      <c r="B54" s="31" t="s">
        <v>902</v>
      </c>
      <c r="C54" s="31">
        <v>200000</v>
      </c>
      <c r="D54" s="31">
        <v>0</v>
      </c>
      <c r="E54" s="31">
        <v>0</v>
      </c>
      <c r="F54" s="31">
        <v>0</v>
      </c>
      <c r="G54" s="31">
        <v>20</v>
      </c>
      <c r="H54" s="31">
        <v>50</v>
      </c>
      <c r="I54" s="31">
        <v>0</v>
      </c>
      <c r="J54" s="31">
        <v>0</v>
      </c>
      <c r="K54" s="31">
        <v>0</v>
      </c>
      <c r="L54" s="31">
        <v>0</v>
      </c>
      <c r="M54" s="31">
        <v>1</v>
      </c>
      <c r="N54" s="31">
        <v>0</v>
      </c>
      <c r="O54" s="31" t="s">
        <v>901</v>
      </c>
      <c r="P54" s="24">
        <f t="shared" si="18"/>
        <v>199999</v>
      </c>
      <c r="Q54" s="24">
        <f t="shared" si="19"/>
        <v>20</v>
      </c>
      <c r="R54" s="24">
        <f t="shared" si="20"/>
        <v>30</v>
      </c>
      <c r="S54" s="24">
        <f t="shared" si="7"/>
        <v>19</v>
      </c>
      <c r="T54" s="24">
        <f t="shared" si="8"/>
        <v>31</v>
      </c>
      <c r="U54" s="100" t="s">
        <v>2484</v>
      </c>
      <c r="V54" s="31"/>
      <c r="W54" s="25" t="str">
        <f t="shared" ca="1" si="12"/>
        <v>ModelInfo.rg(UTID_ROOT_OF_FILTH,ATT_NON,199999,20,30,0,0,0,0,1,0,CAREER_TYPE_CREEP,"ReplaceableTextures\\CommandButtons\\BTNTentacle.blp");</v>
      </c>
      <c r="X54" s="95" t="s">
        <v>1669</v>
      </c>
    </row>
    <row r="55" spans="1:24">
      <c r="A55" s="151" t="str">
        <f>"UTID_"&amp;UPPER(SUBSTITUTE(BossAbilities!A96," ","_"))</f>
        <v>UTID_ROOT_OF_VICIOUSNESS</v>
      </c>
      <c r="B55" s="31" t="s">
        <v>902</v>
      </c>
      <c r="C55" s="31">
        <v>200000</v>
      </c>
      <c r="D55" s="31">
        <v>0</v>
      </c>
      <c r="E55" s="31">
        <v>0</v>
      </c>
      <c r="F55" s="31">
        <v>0</v>
      </c>
      <c r="G55" s="31">
        <v>20</v>
      </c>
      <c r="H55" s="31">
        <v>50</v>
      </c>
      <c r="I55" s="31">
        <v>0</v>
      </c>
      <c r="J55" s="31">
        <v>0</v>
      </c>
      <c r="K55" s="31">
        <v>0</v>
      </c>
      <c r="L55" s="31">
        <v>0</v>
      </c>
      <c r="M55" s="31">
        <v>1</v>
      </c>
      <c r="N55" s="31">
        <v>0</v>
      </c>
      <c r="O55" s="31" t="s">
        <v>901</v>
      </c>
      <c r="P55" s="24">
        <f t="shared" si="18"/>
        <v>199999</v>
      </c>
      <c r="Q55" s="24">
        <f t="shared" ref="Q55:Q56" si="21">G55-CHOOSE( IF( B55="ATT_AGI", 2, IF( B55="ATT_INT", 3, 1 ) ), D55, E55, F55 )</f>
        <v>20</v>
      </c>
      <c r="R55" s="24">
        <f t="shared" ref="R55:R56" si="22">H55-G55</f>
        <v>30</v>
      </c>
      <c r="S55" s="24">
        <f t="shared" ref="S55:S56" si="23">Q55-1</f>
        <v>19</v>
      </c>
      <c r="T55" s="24">
        <f t="shared" ref="T55:T56" si="24">R55+1</f>
        <v>31</v>
      </c>
      <c r="U55" s="100" t="s">
        <v>2484</v>
      </c>
      <c r="V55" s="31"/>
      <c r="W55" s="25" t="str">
        <f t="shared" ca="1" si="12"/>
        <v>ModelInfo.rg(UTID_ROOT_OF_VICIOUSNESS,ATT_NON,199999,20,30,0,0,0,0,1,0,CAREER_TYPE_CREEP,"ReplaceableTextures\\CommandButtons\\BTNTentacle.blp");</v>
      </c>
      <c r="X55" s="95" t="s">
        <v>1669</v>
      </c>
    </row>
    <row r="56" spans="1:24">
      <c r="A56" s="151" t="str">
        <f>"UTID_"&amp;UPPER(SUBSTITUTE(BossAbilities!A97," ","_"))</f>
        <v>UTID_ROOT_OF_FOULNESS</v>
      </c>
      <c r="B56" s="31" t="s">
        <v>902</v>
      </c>
      <c r="C56" s="31">
        <v>200000</v>
      </c>
      <c r="D56" s="31">
        <v>0</v>
      </c>
      <c r="E56" s="31">
        <v>0</v>
      </c>
      <c r="F56" s="31">
        <v>0</v>
      </c>
      <c r="G56" s="31">
        <v>20</v>
      </c>
      <c r="H56" s="31">
        <v>50</v>
      </c>
      <c r="I56" s="31">
        <v>0</v>
      </c>
      <c r="J56" s="31">
        <v>0</v>
      </c>
      <c r="K56" s="31">
        <v>0</v>
      </c>
      <c r="L56" s="31">
        <v>0</v>
      </c>
      <c r="M56" s="31">
        <v>1</v>
      </c>
      <c r="N56" s="31">
        <v>0</v>
      </c>
      <c r="O56" s="31" t="s">
        <v>901</v>
      </c>
      <c r="P56" s="24">
        <f t="shared" si="18"/>
        <v>199999</v>
      </c>
      <c r="Q56" s="24">
        <f t="shared" si="21"/>
        <v>20</v>
      </c>
      <c r="R56" s="24">
        <f t="shared" si="22"/>
        <v>30</v>
      </c>
      <c r="S56" s="24">
        <f t="shared" si="23"/>
        <v>19</v>
      </c>
      <c r="T56" s="24">
        <f t="shared" si="24"/>
        <v>31</v>
      </c>
      <c r="U56" s="100" t="s">
        <v>2484</v>
      </c>
      <c r="V56" s="31"/>
      <c r="W56" s="25" t="str">
        <f t="shared" ca="1" si="12"/>
        <v>ModelInfo.rg(UTID_ROOT_OF_FOULNESS,ATT_NON,199999,20,30,0,0,0,0,1,0,CAREER_TYPE_CREEP,"ReplaceableTextures\\CommandButtons\\BTNTentacle.blp");</v>
      </c>
      <c r="X56" s="95" t="s">
        <v>1669</v>
      </c>
    </row>
    <row r="57" spans="1:24">
      <c r="A57" s="151" t="str">
        <f>"UTID_"&amp;UPPER(SUBSTITUTE(BossAbilities!A98," ","_"))</f>
        <v>UTID_ETERNAL_GUARDIAN</v>
      </c>
      <c r="B57" s="31" t="s">
        <v>902</v>
      </c>
      <c r="C57" s="31">
        <v>1000000</v>
      </c>
      <c r="D57" s="31">
        <v>0</v>
      </c>
      <c r="E57" s="31">
        <v>0</v>
      </c>
      <c r="F57" s="31">
        <v>0</v>
      </c>
      <c r="G57" s="31">
        <v>800</v>
      </c>
      <c r="H57" s="31">
        <v>1000</v>
      </c>
      <c r="I57" s="31">
        <v>75</v>
      </c>
      <c r="J57" s="31">
        <v>0</v>
      </c>
      <c r="K57" s="31">
        <v>0</v>
      </c>
      <c r="L57" s="31">
        <v>0</v>
      </c>
      <c r="M57" s="31">
        <v>0.25</v>
      </c>
      <c r="N57" s="31">
        <v>0</v>
      </c>
      <c r="O57" s="31" t="s">
        <v>901</v>
      </c>
      <c r="P57" s="24">
        <f t="shared" si="18"/>
        <v>999999</v>
      </c>
      <c r="Q57" s="24">
        <f t="shared" si="19"/>
        <v>800</v>
      </c>
      <c r="R57" s="24">
        <f t="shared" si="20"/>
        <v>200</v>
      </c>
      <c r="S57" s="24">
        <f t="shared" si="7"/>
        <v>799</v>
      </c>
      <c r="T57" s="24">
        <f t="shared" si="8"/>
        <v>201</v>
      </c>
      <c r="U57" s="100" t="s">
        <v>1712</v>
      </c>
      <c r="V57" s="31"/>
      <c r="W57" s="25" t="str">
        <f t="shared" ca="1" si="12"/>
        <v>ModelInfo.rg(UTID_ETERNAL_GUARDIAN,ATT_NON,999999,800,200,75,0,0,0,0.25,0,CAREER_TYPE_CREEP,"ReplaceableTextures\\CommandButtons\\BTNFacelessOne.blp");</v>
      </c>
      <c r="X57" s="95" t="s">
        <v>1669</v>
      </c>
    </row>
    <row r="58" spans="1:24">
      <c r="A58" s="39" t="s">
        <v>909</v>
      </c>
      <c r="B58" s="35" t="s">
        <v>902</v>
      </c>
      <c r="C58" s="35">
        <v>8500</v>
      </c>
      <c r="D58" s="35">
        <v>0</v>
      </c>
      <c r="E58" s="35">
        <v>0</v>
      </c>
      <c r="F58" s="35">
        <v>0</v>
      </c>
      <c r="G58" s="35">
        <v>150</v>
      </c>
      <c r="H58" s="35">
        <v>250</v>
      </c>
      <c r="I58" s="36">
        <v>5</v>
      </c>
      <c r="J58" s="36">
        <v>0.05</v>
      </c>
      <c r="K58" s="36">
        <v>0</v>
      </c>
      <c r="L58" s="36">
        <v>0</v>
      </c>
      <c r="M58" s="36">
        <v>1</v>
      </c>
      <c r="N58" s="36">
        <v>0.05</v>
      </c>
      <c r="O58" s="35" t="s">
        <v>901</v>
      </c>
      <c r="P58" s="24">
        <f t="shared" si="18"/>
        <v>8499</v>
      </c>
      <c r="Q58" s="24">
        <f t="shared" si="19"/>
        <v>150</v>
      </c>
      <c r="R58" s="24">
        <f t="shared" si="20"/>
        <v>100</v>
      </c>
      <c r="S58" s="24">
        <f t="shared" si="7"/>
        <v>149</v>
      </c>
      <c r="T58" s="24">
        <f t="shared" si="8"/>
        <v>101</v>
      </c>
      <c r="U58" s="35" t="s">
        <v>908</v>
      </c>
      <c r="V58" s="35"/>
      <c r="W58" s="25" t="str">
        <f t="shared" ca="1" si="12"/>
        <v>ModelInfo.rg(UTID_SEA_LIZARD,ATT_NON,8499,150,100,5,0.05,0,0,1,0.05,CAREER_TYPE_CREEP,"ReplaceableTextures\\CommandButtons\\BTNSnapDragon.blp");</v>
      </c>
      <c r="X58" s="95" t="s">
        <v>1669</v>
      </c>
    </row>
    <row r="59" spans="1:24">
      <c r="A59" s="39" t="s">
        <v>907</v>
      </c>
      <c r="B59" s="35" t="s">
        <v>902</v>
      </c>
      <c r="C59" s="35">
        <v>5500</v>
      </c>
      <c r="D59" s="35">
        <v>0</v>
      </c>
      <c r="E59" s="35">
        <v>0</v>
      </c>
      <c r="F59" s="35">
        <v>0</v>
      </c>
      <c r="G59" s="35">
        <v>100</v>
      </c>
      <c r="H59" s="35">
        <v>150</v>
      </c>
      <c r="I59" s="36">
        <v>2</v>
      </c>
      <c r="J59" s="36">
        <v>0</v>
      </c>
      <c r="K59" s="36">
        <v>0.05</v>
      </c>
      <c r="L59" s="36">
        <v>20</v>
      </c>
      <c r="M59" s="36">
        <v>1</v>
      </c>
      <c r="N59" s="36">
        <v>0.02</v>
      </c>
      <c r="O59" s="35" t="s">
        <v>901</v>
      </c>
      <c r="P59" s="24">
        <f t="shared" si="18"/>
        <v>5499</v>
      </c>
      <c r="Q59" s="24">
        <f t="shared" si="19"/>
        <v>100</v>
      </c>
      <c r="R59" s="24">
        <f t="shared" si="20"/>
        <v>50</v>
      </c>
      <c r="S59" s="24">
        <f t="shared" si="7"/>
        <v>99</v>
      </c>
      <c r="T59" s="24">
        <f t="shared" si="8"/>
        <v>51</v>
      </c>
      <c r="U59" s="35" t="s">
        <v>906</v>
      </c>
      <c r="V59" s="35"/>
      <c r="W59" s="25" t="str">
        <f t="shared" ca="1" si="12"/>
        <v>ModelInfo.rg(UTID_MURLOC_SLAVE,ATT_NON,5499,100,50,2,0,0.05,20,1,0.02,CAREER_TYPE_CREEP,"ReplaceableTextures\\CommandButtons\\BTNMurgalSlave.blp");</v>
      </c>
      <c r="X59" s="95" t="s">
        <v>1669</v>
      </c>
    </row>
    <row r="60" spans="1:24">
      <c r="A60" s="38" t="s">
        <v>921</v>
      </c>
      <c r="B60" s="35" t="s">
        <v>902</v>
      </c>
      <c r="C60" s="35">
        <v>13500</v>
      </c>
      <c r="D60" s="35">
        <v>0</v>
      </c>
      <c r="E60" s="35">
        <v>0</v>
      </c>
      <c r="F60" s="35">
        <v>0</v>
      </c>
      <c r="G60" s="35">
        <v>250</v>
      </c>
      <c r="H60" s="35">
        <v>350</v>
      </c>
      <c r="I60" s="36">
        <v>5</v>
      </c>
      <c r="J60" s="36">
        <v>0.05</v>
      </c>
      <c r="K60" s="36">
        <v>0</v>
      </c>
      <c r="L60" s="36">
        <v>0</v>
      </c>
      <c r="M60" s="36">
        <v>1</v>
      </c>
      <c r="N60" s="36">
        <v>0</v>
      </c>
      <c r="O60" s="35" t="s">
        <v>901</v>
      </c>
      <c r="P60" s="24">
        <f t="shared" si="18"/>
        <v>13499</v>
      </c>
      <c r="Q60" s="24">
        <f t="shared" si="19"/>
        <v>250</v>
      </c>
      <c r="R60" s="24">
        <f t="shared" si="20"/>
        <v>100</v>
      </c>
      <c r="S60" s="24">
        <f t="shared" si="7"/>
        <v>249</v>
      </c>
      <c r="T60" s="24">
        <f t="shared" si="8"/>
        <v>101</v>
      </c>
      <c r="U60" s="35" t="s">
        <v>920</v>
      </c>
      <c r="V60" s="35"/>
      <c r="W60" s="25" t="str">
        <f t="shared" ca="1" si="12"/>
        <v>ModelInfo.rg(UTID_NAGA_SIREN,ATT_NON,13499,250,100,5,0.05,0,0,1,0,CAREER_TYPE_CREEP,"ReplaceableTextures\\CommandButtons\\BTNSeaWitch.blp");</v>
      </c>
      <c r="X60" s="95" t="s">
        <v>1669</v>
      </c>
    </row>
    <row r="61" spans="1:24">
      <c r="A61" s="38" t="s">
        <v>919</v>
      </c>
      <c r="B61" s="35" t="s">
        <v>902</v>
      </c>
      <c r="C61" s="35">
        <v>13500</v>
      </c>
      <c r="D61" s="35">
        <v>0</v>
      </c>
      <c r="E61" s="35">
        <v>0</v>
      </c>
      <c r="F61" s="35">
        <v>0</v>
      </c>
      <c r="G61" s="35">
        <v>200</v>
      </c>
      <c r="H61" s="35">
        <v>300</v>
      </c>
      <c r="I61" s="36">
        <v>5</v>
      </c>
      <c r="J61" s="36">
        <v>0.05</v>
      </c>
      <c r="K61" s="36">
        <v>0</v>
      </c>
      <c r="L61" s="36">
        <v>0</v>
      </c>
      <c r="M61" s="36">
        <v>1</v>
      </c>
      <c r="N61" s="36">
        <v>0</v>
      </c>
      <c r="O61" s="35" t="s">
        <v>901</v>
      </c>
      <c r="P61" s="24">
        <f t="shared" si="18"/>
        <v>13499</v>
      </c>
      <c r="Q61" s="24">
        <f t="shared" si="19"/>
        <v>200</v>
      </c>
      <c r="R61" s="24">
        <f t="shared" si="20"/>
        <v>100</v>
      </c>
      <c r="S61" s="24">
        <f t="shared" si="7"/>
        <v>199</v>
      </c>
      <c r="T61" s="24">
        <f t="shared" si="8"/>
        <v>101</v>
      </c>
      <c r="U61" s="35" t="s">
        <v>918</v>
      </c>
      <c r="V61" s="35"/>
      <c r="W61" s="25" t="str">
        <f t="shared" ca="1" si="12"/>
        <v>ModelInfo.rg(UTID_NAGA_TIDE_PRIEST,ATT_NON,13499,200,100,5,0.05,0,0,1,0,CAREER_TYPE_CREEP,"ReplaceableTextures\\CommandButtons\\BTNNagaSummoner.blp");</v>
      </c>
      <c r="X61" s="95" t="s">
        <v>1669</v>
      </c>
    </row>
    <row r="62" spans="1:24">
      <c r="A62" s="38" t="s">
        <v>917</v>
      </c>
      <c r="B62" s="35" t="s">
        <v>902</v>
      </c>
      <c r="C62" s="35">
        <v>250</v>
      </c>
      <c r="D62" s="35">
        <v>0</v>
      </c>
      <c r="E62" s="35">
        <v>0</v>
      </c>
      <c r="F62" s="35">
        <v>0</v>
      </c>
      <c r="G62" s="35">
        <v>1</v>
      </c>
      <c r="H62" s="35">
        <v>1</v>
      </c>
      <c r="I62" s="36">
        <v>0</v>
      </c>
      <c r="J62" s="36">
        <v>0</v>
      </c>
      <c r="K62" s="36">
        <v>0</v>
      </c>
      <c r="L62" s="36">
        <v>0</v>
      </c>
      <c r="M62" s="36">
        <v>1</v>
      </c>
      <c r="N62" s="36">
        <v>0</v>
      </c>
      <c r="O62" s="35" t="s">
        <v>901</v>
      </c>
      <c r="P62" s="24">
        <f t="shared" si="18"/>
        <v>249</v>
      </c>
      <c r="Q62" s="24">
        <f t="shared" si="19"/>
        <v>1</v>
      </c>
      <c r="R62" s="24">
        <f t="shared" si="20"/>
        <v>0</v>
      </c>
      <c r="S62" s="24">
        <f t="shared" si="7"/>
        <v>0</v>
      </c>
      <c r="T62" s="24">
        <f t="shared" si="8"/>
        <v>1</v>
      </c>
      <c r="U62" s="35" t="s">
        <v>916</v>
      </c>
      <c r="V62" s="35"/>
      <c r="W62" s="25" t="str">
        <f t="shared" ca="1" si="12"/>
        <v>ModelInfo.rg(UTID_NTR_HEALING_WARD,ATT_NON,249,1,0,0,0,0,0,1,0,CAREER_TYPE_CREEP,"ReplaceableTextures\\CommandButtons\\BTNHealingWard.blp");</v>
      </c>
      <c r="X62" s="95" t="s">
        <v>1669</v>
      </c>
    </row>
    <row r="63" spans="1:24">
      <c r="A63" s="38" t="s">
        <v>915</v>
      </c>
      <c r="B63" s="35" t="s">
        <v>902</v>
      </c>
      <c r="C63" s="35">
        <v>250</v>
      </c>
      <c r="D63" s="35">
        <v>0</v>
      </c>
      <c r="E63" s="35">
        <v>0</v>
      </c>
      <c r="F63" s="35">
        <v>0</v>
      </c>
      <c r="G63" s="35">
        <v>1</v>
      </c>
      <c r="H63" s="35">
        <v>1</v>
      </c>
      <c r="I63" s="36">
        <v>0</v>
      </c>
      <c r="J63" s="36">
        <v>0</v>
      </c>
      <c r="K63" s="36">
        <v>0</v>
      </c>
      <c r="L63" s="36">
        <v>0</v>
      </c>
      <c r="M63" s="36">
        <v>1</v>
      </c>
      <c r="N63" s="36">
        <v>0</v>
      </c>
      <c r="O63" s="35" t="s">
        <v>901</v>
      </c>
      <c r="P63" s="24">
        <f t="shared" si="18"/>
        <v>249</v>
      </c>
      <c r="Q63" s="24">
        <f t="shared" si="19"/>
        <v>1</v>
      </c>
      <c r="R63" s="24">
        <f t="shared" si="20"/>
        <v>0</v>
      </c>
      <c r="S63" s="24">
        <f t="shared" si="7"/>
        <v>0</v>
      </c>
      <c r="T63" s="24">
        <f t="shared" si="8"/>
        <v>1</v>
      </c>
      <c r="U63" s="35" t="s">
        <v>914</v>
      </c>
      <c r="V63" s="35"/>
      <c r="W63" s="25" t="str">
        <f t="shared" ca="1" si="12"/>
        <v>ModelInfo.rg(UTID_NTR_PROTECTION_WARD,ATT_NON,249,1,0,0,0,0,0,1,0,CAREER_TYPE_CREEP,"ReplaceableTextures\\CommandButtons\\BTNBigBadVoodooSpell.blp");</v>
      </c>
      <c r="X63" s="95" t="s">
        <v>1669</v>
      </c>
    </row>
    <row r="64" spans="1:24">
      <c r="A64" s="38" t="s">
        <v>905</v>
      </c>
      <c r="B64" s="35" t="s">
        <v>902</v>
      </c>
      <c r="C64" s="35">
        <v>24000</v>
      </c>
      <c r="D64" s="35">
        <v>0</v>
      </c>
      <c r="E64" s="35">
        <v>0</v>
      </c>
      <c r="F64" s="35">
        <v>0</v>
      </c>
      <c r="G64" s="35">
        <v>275</v>
      </c>
      <c r="H64" s="35">
        <v>400</v>
      </c>
      <c r="I64" s="36">
        <v>7</v>
      </c>
      <c r="J64" s="36">
        <v>0.1</v>
      </c>
      <c r="K64" s="36">
        <v>0</v>
      </c>
      <c r="L64" s="36">
        <v>0</v>
      </c>
      <c r="M64" s="36">
        <v>1</v>
      </c>
      <c r="N64" s="36">
        <v>0.1</v>
      </c>
      <c r="O64" s="35" t="s">
        <v>901</v>
      </c>
      <c r="P64" s="24">
        <f t="shared" si="18"/>
        <v>23999</v>
      </c>
      <c r="Q64" s="24">
        <f t="shared" si="19"/>
        <v>275</v>
      </c>
      <c r="R64" s="24">
        <f t="shared" si="20"/>
        <v>125</v>
      </c>
      <c r="S64" s="24">
        <f t="shared" si="7"/>
        <v>274</v>
      </c>
      <c r="T64" s="24">
        <f t="shared" si="8"/>
        <v>126</v>
      </c>
      <c r="U64" s="35" t="s">
        <v>904</v>
      </c>
      <c r="V64" s="35"/>
      <c r="W64" s="25" t="str">
        <f t="shared" ca="1" si="12"/>
        <v>ModelInfo.rg(UTID_WIND_SERPENT,ATT_NON,23999,275,125,7,0.1,0,0,1,0.1,CAREER_TYPE_CREEP,"ReplaceableTextures\\CommandButtons\\BTNWindSerpent.blp");</v>
      </c>
      <c r="X64" s="95" t="s">
        <v>1669</v>
      </c>
    </row>
    <row r="65" spans="1:24">
      <c r="A65" s="40" t="s">
        <v>913</v>
      </c>
      <c r="B65" s="35" t="s">
        <v>902</v>
      </c>
      <c r="C65" s="35">
        <v>24000</v>
      </c>
      <c r="D65" s="35">
        <v>0</v>
      </c>
      <c r="E65" s="35">
        <v>0</v>
      </c>
      <c r="F65" s="35">
        <v>0</v>
      </c>
      <c r="G65" s="35">
        <v>200</v>
      </c>
      <c r="H65" s="35">
        <v>400</v>
      </c>
      <c r="I65" s="36">
        <v>15</v>
      </c>
      <c r="J65" s="36">
        <v>0.05</v>
      </c>
      <c r="K65" s="36">
        <v>0.1</v>
      </c>
      <c r="L65" s="36">
        <v>30</v>
      </c>
      <c r="M65" s="36">
        <v>1</v>
      </c>
      <c r="N65" s="36">
        <v>0.05</v>
      </c>
      <c r="O65" s="35" t="s">
        <v>901</v>
      </c>
      <c r="P65" s="24">
        <f t="shared" si="18"/>
        <v>23999</v>
      </c>
      <c r="Q65" s="24">
        <f t="shared" si="19"/>
        <v>200</v>
      </c>
      <c r="R65" s="24">
        <f t="shared" si="20"/>
        <v>200</v>
      </c>
      <c r="S65" s="24">
        <f t="shared" si="7"/>
        <v>199</v>
      </c>
      <c r="T65" s="24">
        <f t="shared" si="8"/>
        <v>201</v>
      </c>
      <c r="U65" s="35" t="s">
        <v>912</v>
      </c>
      <c r="V65" s="35"/>
      <c r="W65" s="25" t="str">
        <f t="shared" ca="1" si="12"/>
        <v>ModelInfo.rg(UTID_NAGA_MYRMIDON,ATT_NON,23999,200,200,15,0.05,0.1,30,1,0.05,CAREER_TYPE_CREEP,"ReplaceableTextures\\CommandButtons\\BTNNagaMyrmidon.blp");</v>
      </c>
      <c r="X65" s="95" t="s">
        <v>1669</v>
      </c>
    </row>
    <row r="66" spans="1:24">
      <c r="A66" s="40" t="s">
        <v>1062</v>
      </c>
      <c r="B66" s="35" t="s">
        <v>902</v>
      </c>
      <c r="C66" s="35">
        <v>24000</v>
      </c>
      <c r="D66" s="35">
        <v>0</v>
      </c>
      <c r="E66" s="35">
        <v>0</v>
      </c>
      <c r="F66" s="35">
        <v>0</v>
      </c>
      <c r="G66" s="35">
        <v>200</v>
      </c>
      <c r="H66" s="35">
        <v>400</v>
      </c>
      <c r="I66" s="36">
        <v>15</v>
      </c>
      <c r="J66" s="36">
        <v>0.05</v>
      </c>
      <c r="K66" s="36">
        <v>0.1</v>
      </c>
      <c r="L66" s="36">
        <v>30</v>
      </c>
      <c r="M66" s="36">
        <v>1</v>
      </c>
      <c r="N66" s="36">
        <v>0.05</v>
      </c>
      <c r="O66" s="35" t="s">
        <v>901</v>
      </c>
      <c r="P66" s="24">
        <v>23999</v>
      </c>
      <c r="Q66" s="24">
        <v>200</v>
      </c>
      <c r="R66" s="24">
        <v>200</v>
      </c>
      <c r="S66" s="24">
        <v>199</v>
      </c>
      <c r="T66" s="24">
        <v>201</v>
      </c>
      <c r="U66" s="35" t="s">
        <v>912</v>
      </c>
      <c r="V66" s="35"/>
      <c r="W66" s="25" t="str">
        <f t="shared" ca="1" si="12"/>
        <v>ModelInfo.rg(UTID_CHMP_NAGA_MYRMIDON,ATT_NON,23999,200,200,15,0.05,0.1,30,1,0.05,CAREER_TYPE_CREEP,"ReplaceableTextures\\CommandButtons\\BTNNagaMyrmidon.blp");</v>
      </c>
      <c r="X66" s="95" t="s">
        <v>1669</v>
      </c>
    </row>
    <row r="67" spans="1:24">
      <c r="A67" s="40" t="s">
        <v>911</v>
      </c>
      <c r="B67" s="35" t="s">
        <v>902</v>
      </c>
      <c r="C67" s="35">
        <v>40000</v>
      </c>
      <c r="D67" s="35">
        <v>0</v>
      </c>
      <c r="E67" s="35">
        <v>0</v>
      </c>
      <c r="F67" s="35">
        <v>0</v>
      </c>
      <c r="G67" s="35">
        <v>300</v>
      </c>
      <c r="H67" s="35">
        <v>450</v>
      </c>
      <c r="I67" s="36">
        <v>15</v>
      </c>
      <c r="J67" s="36">
        <v>0.05</v>
      </c>
      <c r="K67" s="36">
        <v>0.1</v>
      </c>
      <c r="L67" s="36">
        <v>30</v>
      </c>
      <c r="M67" s="36">
        <v>1</v>
      </c>
      <c r="N67" s="36">
        <v>0.05</v>
      </c>
      <c r="O67" s="35" t="s">
        <v>901</v>
      </c>
      <c r="P67" s="24">
        <f t="shared" si="18"/>
        <v>39999</v>
      </c>
      <c r="Q67" s="24">
        <f t="shared" si="19"/>
        <v>300</v>
      </c>
      <c r="R67" s="24">
        <f t="shared" si="20"/>
        <v>150</v>
      </c>
      <c r="S67" s="24">
        <f t="shared" si="7"/>
        <v>299</v>
      </c>
      <c r="T67" s="24">
        <f t="shared" si="8"/>
        <v>151</v>
      </c>
      <c r="U67" s="35" t="s">
        <v>910</v>
      </c>
      <c r="V67" s="35"/>
      <c r="W67" s="25" t="str">
        <f t="shared" ca="1" si="12"/>
        <v>ModelInfo.rg(UTID_NAGA_ROYAL_GUARD,ATT_NON,39999,300,150,15,0.05,0.1,30,1,0.05,CAREER_TYPE_CREEP,"ReplaceableTextures\\CommandButtons\\BTNNagaMyrmidonRoyalGuard.blp");</v>
      </c>
      <c r="X67" s="95" t="s">
        <v>1669</v>
      </c>
    </row>
    <row r="68" spans="1:24">
      <c r="A68" s="152" t="s">
        <v>2457</v>
      </c>
      <c r="B68" s="35" t="s">
        <v>902</v>
      </c>
      <c r="C68" s="35">
        <v>40000</v>
      </c>
      <c r="D68" s="35">
        <v>0</v>
      </c>
      <c r="E68" s="35">
        <v>0</v>
      </c>
      <c r="F68" s="35">
        <v>0</v>
      </c>
      <c r="G68" s="35">
        <v>300</v>
      </c>
      <c r="H68" s="35">
        <v>450</v>
      </c>
      <c r="I68" s="36">
        <v>15</v>
      </c>
      <c r="J68" s="36">
        <v>0.05</v>
      </c>
      <c r="K68" s="36">
        <v>0.1</v>
      </c>
      <c r="L68" s="36">
        <v>30</v>
      </c>
      <c r="M68" s="36">
        <v>1</v>
      </c>
      <c r="N68" s="36">
        <v>0.05</v>
      </c>
      <c r="O68" s="35" t="s">
        <v>901</v>
      </c>
      <c r="P68" s="24">
        <f t="shared" ref="P68" si="25">C68-1-D68*10</f>
        <v>39999</v>
      </c>
      <c r="Q68" s="24">
        <f t="shared" ref="Q68" si="26">G68-CHOOSE( IF( B68="ATT_AGI", 2, IF( B68="ATT_INT", 3, 1 ) ), D68, E68, F68 )</f>
        <v>300</v>
      </c>
      <c r="R68" s="24">
        <f t="shared" ref="R68" si="27">H68-G68</f>
        <v>150</v>
      </c>
      <c r="S68" s="24">
        <f t="shared" ref="S68" si="28">Q68-1</f>
        <v>299</v>
      </c>
      <c r="T68" s="24">
        <f t="shared" ref="T68" si="29">R68+1</f>
        <v>151</v>
      </c>
      <c r="U68" s="35" t="s">
        <v>910</v>
      </c>
      <c r="V68" s="35"/>
      <c r="W68" s="25" t="str">
        <f t="shared" ca="1" si="12"/>
        <v>ModelInfo.rg(UTID_CHMP_NAGA_ROYAL_GUARD,ATT_NON,39999,300,150,15,0.05,0.1,30,1,0.05,CAREER_TYPE_CREEP,"ReplaceableTextures\\CommandButtons\\BTNNagaMyrmidonRoyalGuard.blp");</v>
      </c>
      <c r="X68" s="95" t="s">
        <v>1669</v>
      </c>
    </row>
    <row r="69" spans="1:24">
      <c r="A69" s="91" t="s">
        <v>1682</v>
      </c>
      <c r="B69" s="35" t="s">
        <v>902</v>
      </c>
      <c r="C69" s="35">
        <v>26500</v>
      </c>
      <c r="D69" s="35">
        <v>0</v>
      </c>
      <c r="E69" s="35">
        <v>0</v>
      </c>
      <c r="F69" s="35">
        <v>0</v>
      </c>
      <c r="G69" s="35">
        <v>420</v>
      </c>
      <c r="H69" s="35">
        <v>600</v>
      </c>
      <c r="I69" s="36">
        <v>5</v>
      </c>
      <c r="J69" s="36">
        <v>0.05</v>
      </c>
      <c r="K69" s="36">
        <v>0.05</v>
      </c>
      <c r="L69" s="36">
        <v>0</v>
      </c>
      <c r="M69" s="36">
        <v>1</v>
      </c>
      <c r="N69" s="36">
        <v>0.01</v>
      </c>
      <c r="O69" s="35" t="s">
        <v>901</v>
      </c>
      <c r="P69" s="24">
        <f t="shared" si="18"/>
        <v>26499</v>
      </c>
      <c r="Q69" s="24">
        <f t="shared" si="19"/>
        <v>420</v>
      </c>
      <c r="R69" s="24">
        <f t="shared" si="20"/>
        <v>180</v>
      </c>
      <c r="S69" s="24">
        <f t="shared" si="7"/>
        <v>419</v>
      </c>
      <c r="T69" s="24">
        <f t="shared" si="8"/>
        <v>181</v>
      </c>
      <c r="U69" s="37" t="s">
        <v>1683</v>
      </c>
      <c r="V69" s="35"/>
      <c r="W69" s="25" t="str">
        <f t="shared" ca="1" si="12"/>
        <v>ModelInfo.rg(UTID_FEL_PEON,ATT_NON,26499,420,180,5,0.05,0.05,0,1,0.01,CAREER_TYPE_CREEP,"ReplaceableTextures\\CommandButtons\\BTNChaosPeon.blp");</v>
      </c>
      <c r="X69" s="95" t="s">
        <v>1669</v>
      </c>
    </row>
    <row r="70" spans="1:24">
      <c r="A70" s="41" t="s">
        <v>998</v>
      </c>
      <c r="B70" s="35" t="s">
        <v>902</v>
      </c>
      <c r="C70" s="35">
        <v>45000</v>
      </c>
      <c r="D70" s="35">
        <v>0</v>
      </c>
      <c r="E70" s="35">
        <v>0</v>
      </c>
      <c r="F70" s="35">
        <v>0</v>
      </c>
      <c r="G70" s="35">
        <v>480</v>
      </c>
      <c r="H70" s="35">
        <v>720</v>
      </c>
      <c r="I70" s="36">
        <v>5</v>
      </c>
      <c r="J70" s="36">
        <v>0.05</v>
      </c>
      <c r="K70" s="36">
        <v>0.05</v>
      </c>
      <c r="L70" s="36">
        <v>100</v>
      </c>
      <c r="M70" s="36">
        <v>0.95</v>
      </c>
      <c r="N70" s="36">
        <v>0.05</v>
      </c>
      <c r="O70" s="35" t="s">
        <v>901</v>
      </c>
      <c r="P70" s="24">
        <f t="shared" si="18"/>
        <v>44999</v>
      </c>
      <c r="Q70" s="24">
        <f t="shared" si="19"/>
        <v>480</v>
      </c>
      <c r="R70" s="24">
        <f t="shared" si="20"/>
        <v>240</v>
      </c>
      <c r="S70" s="24">
        <f t="shared" si="7"/>
        <v>479</v>
      </c>
      <c r="T70" s="24">
        <f t="shared" si="8"/>
        <v>241</v>
      </c>
      <c r="U70" s="35" t="s">
        <v>999</v>
      </c>
      <c r="V70" s="35"/>
      <c r="W70" s="25" t="str">
        <f t="shared" ca="1" si="12"/>
        <v>ModelInfo.rg(UTID_FEL_GRUNT,ATT_NON,44999,480,240,5,0.05,0.05,100,0.95,0.05,CAREER_TYPE_CREEP,"ReplaceableTextures\\CommandButtons\\BTNChaosGrunt.blp");</v>
      </c>
      <c r="X70" s="95" t="s">
        <v>1669</v>
      </c>
    </row>
    <row r="71" spans="1:24">
      <c r="A71" s="41" t="s">
        <v>1000</v>
      </c>
      <c r="B71" s="35" t="s">
        <v>902</v>
      </c>
      <c r="C71" s="35">
        <v>40000</v>
      </c>
      <c r="D71" s="35">
        <v>0</v>
      </c>
      <c r="E71" s="35">
        <v>0</v>
      </c>
      <c r="F71" s="35">
        <v>0</v>
      </c>
      <c r="G71" s="35">
        <v>450</v>
      </c>
      <c r="H71" s="35">
        <v>600</v>
      </c>
      <c r="I71" s="36">
        <v>10</v>
      </c>
      <c r="J71" s="36">
        <v>0.05</v>
      </c>
      <c r="K71" s="36">
        <v>0</v>
      </c>
      <c r="L71" s="36">
        <v>0</v>
      </c>
      <c r="M71" s="36">
        <v>1</v>
      </c>
      <c r="N71" s="36">
        <v>0.1</v>
      </c>
      <c r="O71" s="35" t="s">
        <v>901</v>
      </c>
      <c r="P71" s="24">
        <f t="shared" si="18"/>
        <v>39999</v>
      </c>
      <c r="Q71" s="24">
        <f t="shared" si="19"/>
        <v>450</v>
      </c>
      <c r="R71" s="24">
        <f t="shared" si="20"/>
        <v>150</v>
      </c>
      <c r="S71" s="24">
        <f t="shared" si="7"/>
        <v>449</v>
      </c>
      <c r="T71" s="24">
        <f t="shared" si="8"/>
        <v>151</v>
      </c>
      <c r="U71" s="35" t="s">
        <v>1001</v>
      </c>
      <c r="V71" s="35"/>
      <c r="W71" s="25" t="str">
        <f t="shared" ca="1" si="12"/>
        <v>ModelInfo.rg(UTID_FEL_RIDER,ATT_NON,39999,450,150,10,0.05,0,0,1,0.1,CAREER_TYPE_CREEP,"ReplaceableTextures\\CommandButtons\\BTNChaosWolfRider.blp");</v>
      </c>
      <c r="X71" s="95" t="s">
        <v>1669</v>
      </c>
    </row>
    <row r="72" spans="1:24">
      <c r="A72" s="41" t="s">
        <v>1003</v>
      </c>
      <c r="B72" s="35" t="s">
        <v>902</v>
      </c>
      <c r="C72" s="35">
        <v>70000</v>
      </c>
      <c r="D72" s="35">
        <v>0</v>
      </c>
      <c r="E72" s="35">
        <v>0</v>
      </c>
      <c r="F72" s="35">
        <v>0</v>
      </c>
      <c r="G72" s="35">
        <v>750</v>
      </c>
      <c r="H72" s="35">
        <v>900</v>
      </c>
      <c r="I72" s="36">
        <v>5</v>
      </c>
      <c r="J72" s="36">
        <v>0.05</v>
      </c>
      <c r="K72" s="36">
        <v>0.15</v>
      </c>
      <c r="L72" s="36">
        <v>240</v>
      </c>
      <c r="M72" s="36">
        <v>0.8</v>
      </c>
      <c r="N72" s="36">
        <v>0.05</v>
      </c>
      <c r="O72" s="35" t="s">
        <v>901</v>
      </c>
      <c r="P72" s="24">
        <f t="shared" si="18"/>
        <v>69999</v>
      </c>
      <c r="Q72" s="24">
        <f t="shared" si="19"/>
        <v>750</v>
      </c>
      <c r="R72" s="24">
        <f t="shared" si="20"/>
        <v>150</v>
      </c>
      <c r="S72" s="24">
        <f t="shared" si="7"/>
        <v>749</v>
      </c>
      <c r="T72" s="24">
        <f t="shared" si="8"/>
        <v>151</v>
      </c>
      <c r="U72" s="35" t="s">
        <v>1004</v>
      </c>
      <c r="V72" s="35"/>
      <c r="W72" s="25" t="str">
        <f t="shared" ca="1" si="12"/>
        <v>ModelInfo.rg(UTID_FEL_WAR_BRINGER,ATT_NON,69999,750,150,5,0.05,0.15,240,0.8,0.05,CAREER_TYPE_CREEP,"ReplaceableTextures\\CommandButtons\\BTNChaosKotoBeast.blp");</v>
      </c>
      <c r="X72" s="95" t="s">
        <v>1669</v>
      </c>
    </row>
    <row r="73" spans="1:24">
      <c r="A73" s="91" t="s">
        <v>2492</v>
      </c>
      <c r="B73" s="35" t="s">
        <v>902</v>
      </c>
      <c r="C73" s="35">
        <v>70000</v>
      </c>
      <c r="D73" s="35">
        <v>0</v>
      </c>
      <c r="E73" s="35">
        <v>0</v>
      </c>
      <c r="F73" s="35">
        <v>0</v>
      </c>
      <c r="G73" s="35">
        <v>750</v>
      </c>
      <c r="H73" s="35">
        <v>900</v>
      </c>
      <c r="I73" s="36">
        <v>5</v>
      </c>
      <c r="J73" s="36">
        <v>0.05</v>
      </c>
      <c r="K73" s="36">
        <v>0.15</v>
      </c>
      <c r="L73" s="36">
        <v>240</v>
      </c>
      <c r="M73" s="36">
        <v>0.8</v>
      </c>
      <c r="N73" s="36">
        <v>0.05</v>
      </c>
      <c r="O73" s="35" t="s">
        <v>901</v>
      </c>
      <c r="P73" s="24">
        <f t="shared" ref="P73" si="30">C73-1-D73*10</f>
        <v>69999</v>
      </c>
      <c r="Q73" s="24">
        <f t="shared" ref="Q73" si="31">G73-CHOOSE( IF( B73="ATT_AGI", 2, IF( B73="ATT_INT", 3, 1 ) ), D73, E73, F73 )</f>
        <v>750</v>
      </c>
      <c r="R73" s="24">
        <f t="shared" ref="R73" si="32">H73-G73</f>
        <v>150</v>
      </c>
      <c r="S73" s="24">
        <f t="shared" ref="S73" si="33">Q73-1</f>
        <v>749</v>
      </c>
      <c r="T73" s="24">
        <f t="shared" ref="T73" si="34">R73+1</f>
        <v>151</v>
      </c>
      <c r="U73" s="35" t="s">
        <v>1004</v>
      </c>
      <c r="V73" s="35"/>
      <c r="W73" s="25" t="str">
        <f t="shared" ca="1" si="12"/>
        <v>ModelInfo.rg(UTID_CHMP_FEL_WAR_BRINGER,ATT_NON,69999,750,150,5,0.05,0.15,240,0.8,0.05,CAREER_TYPE_CREEP,"ReplaceableTextures\\CommandButtons\\BTNChaosKotoBeast.blp");</v>
      </c>
      <c r="X73" s="95" t="s">
        <v>1669</v>
      </c>
    </row>
    <row r="74" spans="1:24">
      <c r="A74" s="41" t="s">
        <v>903</v>
      </c>
      <c r="B74" s="35" t="s">
        <v>902</v>
      </c>
      <c r="C74" s="35">
        <v>32000</v>
      </c>
      <c r="D74" s="35">
        <v>0</v>
      </c>
      <c r="E74" s="35">
        <v>0</v>
      </c>
      <c r="F74" s="35">
        <v>0</v>
      </c>
      <c r="G74" s="35">
        <v>360</v>
      </c>
      <c r="H74" s="35">
        <v>515</v>
      </c>
      <c r="I74" s="36">
        <v>5</v>
      </c>
      <c r="J74" s="36">
        <v>0.05</v>
      </c>
      <c r="K74" s="36">
        <v>0</v>
      </c>
      <c r="L74" s="36">
        <v>0</v>
      </c>
      <c r="M74" s="36">
        <v>1</v>
      </c>
      <c r="N74" s="36">
        <v>0.05</v>
      </c>
      <c r="O74" s="35" t="s">
        <v>901</v>
      </c>
      <c r="P74" s="24">
        <f t="shared" si="18"/>
        <v>31999</v>
      </c>
      <c r="Q74" s="24">
        <f t="shared" si="19"/>
        <v>360</v>
      </c>
      <c r="R74" s="24">
        <f t="shared" si="20"/>
        <v>155</v>
      </c>
      <c r="S74" s="24">
        <f t="shared" si="7"/>
        <v>359</v>
      </c>
      <c r="T74" s="24">
        <f t="shared" si="8"/>
        <v>156</v>
      </c>
      <c r="U74" s="35" t="s">
        <v>900</v>
      </c>
      <c r="V74" s="35"/>
      <c r="W74" s="25" t="str">
        <f t="shared" ca="1" si="12"/>
        <v>ModelInfo.rg(UTID_DEMONIC_WITCH,ATT_NON,31999,360,155,5,0.05,0,0,1,0.05,CAREER_TYPE_CREEP,"ReplaceableTextures\\CommandButtons\\BTNChaosWarlock.blp");</v>
      </c>
      <c r="X74" s="95" t="s">
        <v>1669</v>
      </c>
    </row>
    <row r="75" spans="1:24">
      <c r="A75" s="91" t="s">
        <v>1606</v>
      </c>
      <c r="B75" s="35" t="s">
        <v>902</v>
      </c>
      <c r="C75" s="35">
        <v>10000</v>
      </c>
      <c r="D75" s="35">
        <v>0</v>
      </c>
      <c r="E75" s="35">
        <v>0</v>
      </c>
      <c r="F75" s="35">
        <v>0</v>
      </c>
      <c r="G75" s="35">
        <v>1000</v>
      </c>
      <c r="H75" s="35">
        <v>1200</v>
      </c>
      <c r="I75" s="36">
        <v>50</v>
      </c>
      <c r="J75" s="36">
        <v>0</v>
      </c>
      <c r="K75" s="36">
        <v>0</v>
      </c>
      <c r="L75" s="36">
        <v>0</v>
      </c>
      <c r="M75" s="36">
        <v>0.5</v>
      </c>
      <c r="N75" s="36">
        <v>0</v>
      </c>
      <c r="O75" s="35" t="s">
        <v>901</v>
      </c>
      <c r="P75" s="24">
        <f t="shared" si="18"/>
        <v>9999</v>
      </c>
      <c r="Q75" s="24">
        <f t="shared" si="19"/>
        <v>1000</v>
      </c>
      <c r="R75" s="24">
        <f t="shared" si="20"/>
        <v>200</v>
      </c>
      <c r="S75" s="24">
        <f t="shared" si="7"/>
        <v>999</v>
      </c>
      <c r="T75" s="24">
        <f t="shared" si="8"/>
        <v>201</v>
      </c>
      <c r="U75" s="37" t="s">
        <v>1607</v>
      </c>
      <c r="V75" s="35"/>
      <c r="W75" s="25" t="str">
        <f t="shared" ca="1" si="12"/>
        <v>ModelInfo.rg(UTID_SMOLDERING_TOWER,ATT_NON,9999,1000,200,50,0,0,0,0.5,0,CAREER_TYPE_CREEP,"ReplaceableTextures\\CommandButtons\\BTNAdvancedDeathTower.blp");</v>
      </c>
      <c r="X75" s="95" t="s">
        <v>1669</v>
      </c>
    </row>
    <row r="76" spans="1:24">
      <c r="A76" s="43" t="s">
        <v>1060</v>
      </c>
      <c r="B76" s="35" t="s">
        <v>902</v>
      </c>
      <c r="C76" s="35">
        <v>87500</v>
      </c>
      <c r="D76" s="35">
        <v>0</v>
      </c>
      <c r="E76" s="35">
        <v>0</v>
      </c>
      <c r="F76" s="35">
        <v>0</v>
      </c>
      <c r="G76" s="35">
        <v>700</v>
      </c>
      <c r="H76" s="35">
        <v>1000</v>
      </c>
      <c r="I76" s="36">
        <v>5</v>
      </c>
      <c r="J76" s="36">
        <v>0.05</v>
      </c>
      <c r="K76" s="36">
        <v>0</v>
      </c>
      <c r="L76" s="36">
        <v>0</v>
      </c>
      <c r="M76" s="36">
        <v>1</v>
      </c>
      <c r="N76" s="36">
        <v>0.05</v>
      </c>
      <c r="O76" s="35" t="s">
        <v>901</v>
      </c>
      <c r="P76" s="24">
        <f t="shared" si="18"/>
        <v>87499</v>
      </c>
      <c r="Q76" s="24">
        <f t="shared" si="19"/>
        <v>700</v>
      </c>
      <c r="R76" s="24">
        <f t="shared" si="20"/>
        <v>300</v>
      </c>
      <c r="S76" s="24">
        <f t="shared" si="7"/>
        <v>699</v>
      </c>
      <c r="T76" s="24">
        <f t="shared" si="8"/>
        <v>301</v>
      </c>
      <c r="U76" s="35" t="s">
        <v>1061</v>
      </c>
      <c r="V76" s="35"/>
      <c r="W76" s="25" t="str">
        <f t="shared" ca="1" si="12"/>
        <v>ModelInfo.rg(UTID_NOXIOUS_SPIDER,ATT_NON,87499,700,300,5,0.05,0,0,1,0.05,CAREER_TYPE_CREEP,"ReplaceableTextures\\CommandButtons\\BTNCryptFiend.blp");</v>
      </c>
      <c r="X76" s="95" t="s">
        <v>1669</v>
      </c>
    </row>
    <row r="77" spans="1:24">
      <c r="A77" s="43" t="s">
        <v>1053</v>
      </c>
      <c r="B77" s="35" t="s">
        <v>902</v>
      </c>
      <c r="C77" s="35">
        <v>10000</v>
      </c>
      <c r="D77" s="35">
        <v>0</v>
      </c>
      <c r="E77" s="35">
        <v>0</v>
      </c>
      <c r="F77" s="35">
        <v>0</v>
      </c>
      <c r="G77" s="35">
        <v>300</v>
      </c>
      <c r="H77" s="35">
        <v>400</v>
      </c>
      <c r="I77" s="36">
        <v>0</v>
      </c>
      <c r="J77" s="36">
        <v>0.05</v>
      </c>
      <c r="K77" s="36">
        <v>0</v>
      </c>
      <c r="L77" s="36">
        <v>0</v>
      </c>
      <c r="M77" s="36">
        <v>0.95</v>
      </c>
      <c r="N77" s="36">
        <v>0.05</v>
      </c>
      <c r="O77" s="35" t="s">
        <v>901</v>
      </c>
      <c r="P77" s="24">
        <f t="shared" si="18"/>
        <v>9999</v>
      </c>
      <c r="Q77" s="24">
        <f t="shared" si="19"/>
        <v>300</v>
      </c>
      <c r="R77" s="24">
        <f t="shared" si="20"/>
        <v>100</v>
      </c>
      <c r="S77" s="24">
        <f t="shared" si="7"/>
        <v>299</v>
      </c>
      <c r="T77" s="24">
        <f t="shared" si="8"/>
        <v>101</v>
      </c>
      <c r="U77" s="35" t="s">
        <v>1054</v>
      </c>
      <c r="V77" s="35"/>
      <c r="W77" s="25" t="str">
        <f t="shared" ca="1" si="12"/>
        <v>ModelInfo.rg(UTID_PARASITICAL_ROACH,ATT_NON,9999,300,100,0,0.05,0,0,0.95,0.05,CAREER_TYPE_CREEP,"ReplaceableTextures\\CommandButtons\\BTNCarrionScarabs.blp");</v>
      </c>
      <c r="X77" s="95" t="s">
        <v>1669</v>
      </c>
    </row>
    <row r="78" spans="1:24">
      <c r="A78" s="43" t="s">
        <v>1050</v>
      </c>
      <c r="B78" s="35" t="s">
        <v>902</v>
      </c>
      <c r="C78" s="35">
        <v>95000</v>
      </c>
      <c r="D78" s="35">
        <v>0</v>
      </c>
      <c r="E78" s="35">
        <v>0</v>
      </c>
      <c r="F78" s="35">
        <v>0</v>
      </c>
      <c r="G78" s="35">
        <v>400</v>
      </c>
      <c r="H78" s="35">
        <v>700</v>
      </c>
      <c r="I78" s="36">
        <v>5</v>
      </c>
      <c r="J78" s="36">
        <v>0</v>
      </c>
      <c r="K78" s="36">
        <v>0</v>
      </c>
      <c r="L78" s="36">
        <v>0</v>
      </c>
      <c r="M78" s="36">
        <v>1</v>
      </c>
      <c r="N78" s="36">
        <v>0.05</v>
      </c>
      <c r="O78" s="35" t="s">
        <v>901</v>
      </c>
      <c r="P78" s="24">
        <f t="shared" si="18"/>
        <v>94999</v>
      </c>
      <c r="Q78" s="24">
        <f t="shared" si="19"/>
        <v>400</v>
      </c>
      <c r="R78" s="24">
        <f t="shared" si="20"/>
        <v>300</v>
      </c>
      <c r="S78" s="24">
        <f t="shared" si="7"/>
        <v>399</v>
      </c>
      <c r="T78" s="24">
        <f t="shared" si="8"/>
        <v>301</v>
      </c>
      <c r="U78" s="35" t="s">
        <v>1051</v>
      </c>
      <c r="V78" s="35"/>
      <c r="W78" s="25" t="str">
        <f t="shared" ca="1" si="12"/>
        <v>ModelInfo.rg(UTID_ZOMBIE,ATT_NON,94999,400,300,5,0,0,0,1,0.05,CAREER_TYPE_CREEP,"ReplaceableTextures\\CommandButtons\\BTNZombie.blp");</v>
      </c>
      <c r="X78" s="95" t="s">
        <v>1669</v>
      </c>
    </row>
    <row r="79" spans="1:24">
      <c r="A79" s="96" t="s">
        <v>1684</v>
      </c>
      <c r="B79" s="35" t="s">
        <v>902</v>
      </c>
      <c r="C79" s="35">
        <v>80000</v>
      </c>
      <c r="D79" s="35">
        <v>0</v>
      </c>
      <c r="E79" s="35">
        <v>0</v>
      </c>
      <c r="F79" s="35">
        <v>0</v>
      </c>
      <c r="G79" s="35">
        <v>300</v>
      </c>
      <c r="H79" s="35">
        <v>600</v>
      </c>
      <c r="I79" s="36">
        <v>25</v>
      </c>
      <c r="J79" s="36">
        <v>0.25</v>
      </c>
      <c r="K79" s="36">
        <v>0</v>
      </c>
      <c r="L79" s="36">
        <v>0</v>
      </c>
      <c r="M79" s="36">
        <v>0.8</v>
      </c>
      <c r="N79" s="36">
        <v>0.01</v>
      </c>
      <c r="O79" s="35" t="s">
        <v>901</v>
      </c>
      <c r="P79" s="24">
        <f t="shared" si="18"/>
        <v>79999</v>
      </c>
      <c r="Q79" s="24">
        <f t="shared" si="19"/>
        <v>300</v>
      </c>
      <c r="R79" s="24">
        <f t="shared" si="20"/>
        <v>300</v>
      </c>
      <c r="S79" s="24">
        <f t="shared" si="7"/>
        <v>299</v>
      </c>
      <c r="T79" s="24">
        <f t="shared" si="8"/>
        <v>301</v>
      </c>
      <c r="U79" s="37" t="s">
        <v>1685</v>
      </c>
      <c r="V79" s="35"/>
      <c r="W79" s="25" t="str">
        <f t="shared" ca="1" si="12"/>
        <v>ModelInfo.rg(UTID_SKELETAL_MAGE,ATT_NON,79999,300,300,25,0.25,0,0,0.8,0.01,CAREER_TYPE_CREEP,"ReplaceableTextures\\CommandButtons\\BTNSkeletonMage.blp");</v>
      </c>
      <c r="X79" s="95" t="s">
        <v>1669</v>
      </c>
    </row>
    <row r="80" spans="1:24">
      <c r="A80" s="43" t="s">
        <v>1048</v>
      </c>
      <c r="B80" s="35" t="s">
        <v>902</v>
      </c>
      <c r="C80" s="35">
        <v>100000</v>
      </c>
      <c r="D80" s="35">
        <v>0</v>
      </c>
      <c r="E80" s="35">
        <v>0</v>
      </c>
      <c r="F80" s="35">
        <v>0</v>
      </c>
      <c r="G80" s="35">
        <v>500</v>
      </c>
      <c r="H80" s="35">
        <v>500</v>
      </c>
      <c r="I80" s="36">
        <v>30</v>
      </c>
      <c r="J80" s="36">
        <v>0</v>
      </c>
      <c r="K80" s="36">
        <v>0</v>
      </c>
      <c r="L80" s="36">
        <v>0</v>
      </c>
      <c r="M80" s="36">
        <v>0.7</v>
      </c>
      <c r="N80" s="36">
        <v>0</v>
      </c>
      <c r="O80" s="35" t="s">
        <v>901</v>
      </c>
      <c r="P80" s="24">
        <f t="shared" si="18"/>
        <v>99999</v>
      </c>
      <c r="Q80" s="24">
        <f t="shared" si="19"/>
        <v>500</v>
      </c>
      <c r="R80" s="24">
        <f t="shared" si="20"/>
        <v>0</v>
      </c>
      <c r="S80" s="24">
        <f t="shared" si="7"/>
        <v>499</v>
      </c>
      <c r="T80" s="24">
        <f t="shared" si="8"/>
        <v>1</v>
      </c>
      <c r="U80" s="35" t="s">
        <v>1049</v>
      </c>
      <c r="V80" s="35"/>
      <c r="W80" s="25" t="str">
        <f t="shared" ca="1" si="12"/>
        <v>ModelInfo.rg(UTID_OBSIDIAN_CONSTRUCT,ATT_NON,99999,500,0,30,0,0,0,0.7,0,CAREER_TYPE_CREEP,"ReplaceableTextures\\CommandButtons\\BTNObsidianStatue.blp");</v>
      </c>
      <c r="X80" s="95" t="s">
        <v>1669</v>
      </c>
    </row>
    <row r="81" spans="1:24">
      <c r="A81" s="43" t="s">
        <v>1046</v>
      </c>
      <c r="B81" s="35" t="s">
        <v>902</v>
      </c>
      <c r="C81" s="35">
        <v>125000</v>
      </c>
      <c r="D81" s="35">
        <v>0</v>
      </c>
      <c r="E81" s="35">
        <v>0</v>
      </c>
      <c r="F81" s="35">
        <v>0</v>
      </c>
      <c r="G81" s="35">
        <v>800</v>
      </c>
      <c r="H81" s="35">
        <v>1000</v>
      </c>
      <c r="I81" s="36">
        <v>10</v>
      </c>
      <c r="J81" s="36">
        <v>0.05</v>
      </c>
      <c r="K81" s="36">
        <v>0</v>
      </c>
      <c r="L81" s="36">
        <v>0</v>
      </c>
      <c r="M81" s="36">
        <v>0.9</v>
      </c>
      <c r="N81" s="36">
        <v>0.05</v>
      </c>
      <c r="O81" s="35" t="s">
        <v>901</v>
      </c>
      <c r="P81" s="24">
        <f t="shared" si="18"/>
        <v>124999</v>
      </c>
      <c r="Q81" s="24">
        <f t="shared" si="19"/>
        <v>800</v>
      </c>
      <c r="R81" s="24">
        <f t="shared" si="20"/>
        <v>200</v>
      </c>
      <c r="S81" s="24">
        <f t="shared" si="7"/>
        <v>799</v>
      </c>
      <c r="T81" s="24">
        <f t="shared" si="8"/>
        <v>201</v>
      </c>
      <c r="U81" s="35" t="s">
        <v>1047</v>
      </c>
      <c r="V81" s="35"/>
      <c r="W81" s="25" t="str">
        <f t="shared" ca="1" si="12"/>
        <v>ModelInfo.rg(UTID_DRACOLICH,ATT_NON,124999,800,200,10,0.05,0,0,0.9,0.05,CAREER_TYPE_CREEP,"ReplaceableTextures\\CommandButtons\\BTNFrostWyrm.blp");</v>
      </c>
      <c r="X81" s="95" t="s">
        <v>1669</v>
      </c>
    </row>
    <row r="82" spans="1:24">
      <c r="A82" s="96" t="s">
        <v>2493</v>
      </c>
      <c r="B82" s="35" t="s">
        <v>902</v>
      </c>
      <c r="C82" s="35">
        <v>125000</v>
      </c>
      <c r="D82" s="35">
        <v>0</v>
      </c>
      <c r="E82" s="35">
        <v>0</v>
      </c>
      <c r="F82" s="35">
        <v>0</v>
      </c>
      <c r="G82" s="35">
        <v>800</v>
      </c>
      <c r="H82" s="35">
        <v>1000</v>
      </c>
      <c r="I82" s="36">
        <v>10</v>
      </c>
      <c r="J82" s="36">
        <v>0.05</v>
      </c>
      <c r="K82" s="36">
        <v>0</v>
      </c>
      <c r="L82" s="36">
        <v>0</v>
      </c>
      <c r="M82" s="36">
        <v>0.9</v>
      </c>
      <c r="N82" s="36">
        <v>0.05</v>
      </c>
      <c r="O82" s="35" t="s">
        <v>901</v>
      </c>
      <c r="P82" s="24">
        <f t="shared" ref="P82" si="35">C82-1-D82*10</f>
        <v>124999</v>
      </c>
      <c r="Q82" s="24">
        <f t="shared" ref="Q82" si="36">G82-CHOOSE( IF( B82="ATT_AGI", 2, IF( B82="ATT_INT", 3, 1 ) ), D82, E82, F82 )</f>
        <v>800</v>
      </c>
      <c r="R82" s="24">
        <f t="shared" ref="R82" si="37">H82-G82</f>
        <v>200</v>
      </c>
      <c r="S82" s="24">
        <f t="shared" ref="S82" si="38">Q82-1</f>
        <v>799</v>
      </c>
      <c r="T82" s="24">
        <f t="shared" ref="T82" si="39">R82+1</f>
        <v>201</v>
      </c>
      <c r="U82" s="35" t="s">
        <v>1047</v>
      </c>
      <c r="V82" s="35"/>
      <c r="W82" s="25" t="str">
        <f t="shared" ca="1" si="12"/>
        <v>ModelInfo.rg(UTID_CHMP_DRACOLICH,ATT_NON,124999,800,200,10,0.05,0,0,0.9,0.05,CAREER_TYPE_CREEP,"ReplaceableTextures\\CommandButtons\\BTNFrostWyrm.blp");</v>
      </c>
      <c r="X82" s="95" t="s">
        <v>1669</v>
      </c>
    </row>
    <row r="83" spans="1:24">
      <c r="A83" s="44" t="s">
        <v>1180</v>
      </c>
      <c r="B83" s="35" t="s">
        <v>902</v>
      </c>
      <c r="C83" s="35">
        <v>100000</v>
      </c>
      <c r="D83" s="35">
        <v>0</v>
      </c>
      <c r="E83" s="35">
        <v>0</v>
      </c>
      <c r="F83" s="35">
        <v>0</v>
      </c>
      <c r="G83" s="35">
        <v>950</v>
      </c>
      <c r="H83" s="35">
        <v>1000</v>
      </c>
      <c r="I83" s="36">
        <v>20</v>
      </c>
      <c r="J83" s="36">
        <v>0.05</v>
      </c>
      <c r="K83" s="36">
        <v>0</v>
      </c>
      <c r="L83" s="36">
        <v>0</v>
      </c>
      <c r="M83" s="36">
        <v>1</v>
      </c>
      <c r="N83" s="36">
        <v>0.01</v>
      </c>
      <c r="O83" s="35" t="s">
        <v>901</v>
      </c>
      <c r="P83" s="24">
        <f t="shared" si="18"/>
        <v>99999</v>
      </c>
      <c r="Q83" s="24">
        <f t="shared" si="19"/>
        <v>950</v>
      </c>
      <c r="R83" s="24">
        <f t="shared" si="20"/>
        <v>50</v>
      </c>
      <c r="S83" s="24">
        <f t="shared" si="7"/>
        <v>949</v>
      </c>
      <c r="T83" s="24">
        <f t="shared" si="8"/>
        <v>51</v>
      </c>
      <c r="U83" s="35" t="s">
        <v>1181</v>
      </c>
      <c r="V83" s="35"/>
      <c r="W83" s="25" t="str">
        <f t="shared" ca="1" si="12"/>
        <v>ModelInfo.rg(UTID_VOID_WALKER,ATT_NON,99999,950,50,20,0.05,0,0,1,0.01,CAREER_TYPE_CREEP,"ReplaceableTextures\\CommandButtons\\BTNVoidWalker.blp");</v>
      </c>
      <c r="X83" s="95" t="s">
        <v>1669</v>
      </c>
    </row>
    <row r="84" spans="1:24">
      <c r="A84" s="44" t="s">
        <v>1563</v>
      </c>
      <c r="B84" s="35" t="s">
        <v>902</v>
      </c>
      <c r="C84" s="35">
        <v>70000</v>
      </c>
      <c r="D84" s="35">
        <v>0</v>
      </c>
      <c r="E84" s="35">
        <v>0</v>
      </c>
      <c r="F84" s="35">
        <v>0</v>
      </c>
      <c r="G84" s="35">
        <v>550</v>
      </c>
      <c r="H84" s="35">
        <v>750</v>
      </c>
      <c r="I84" s="36">
        <v>5</v>
      </c>
      <c r="J84" s="36">
        <v>0.05</v>
      </c>
      <c r="K84" s="36">
        <v>0</v>
      </c>
      <c r="L84" s="36">
        <v>0</v>
      </c>
      <c r="M84" s="36">
        <v>1</v>
      </c>
      <c r="N84" s="36">
        <v>0.01</v>
      </c>
      <c r="O84" s="35" t="s">
        <v>901</v>
      </c>
      <c r="P84" s="24">
        <f t="shared" si="18"/>
        <v>69999</v>
      </c>
      <c r="Q84" s="24">
        <f t="shared" si="19"/>
        <v>550</v>
      </c>
      <c r="R84" s="24">
        <f t="shared" si="20"/>
        <v>200</v>
      </c>
      <c r="S84" s="24">
        <f t="shared" si="7"/>
        <v>549</v>
      </c>
      <c r="T84" s="24">
        <f t="shared" si="8"/>
        <v>201</v>
      </c>
      <c r="U84" s="35" t="s">
        <v>1564</v>
      </c>
      <c r="V84" s="35"/>
      <c r="W84" s="25" t="str">
        <f t="shared" ca="1" si="12"/>
        <v>ModelInfo.rg(UTID_FEL_HOUND,ATT_NON,69999,550,200,5,0.05,0,0,1,0.01,CAREER_TYPE_CREEP,"ReplaceableTextures\\CommandButtons\\BTNPurpleFelhound.blp");</v>
      </c>
      <c r="X84" s="95" t="s">
        <v>1669</v>
      </c>
    </row>
    <row r="85" spans="1:24">
      <c r="A85" s="45" t="s">
        <v>1567</v>
      </c>
      <c r="B85" s="35" t="s">
        <v>902</v>
      </c>
      <c r="C85" s="35">
        <v>90000</v>
      </c>
      <c r="D85" s="35">
        <v>0</v>
      </c>
      <c r="E85" s="35">
        <v>0</v>
      </c>
      <c r="F85" s="35">
        <v>0</v>
      </c>
      <c r="G85" s="35">
        <v>800</v>
      </c>
      <c r="H85" s="35">
        <v>1100</v>
      </c>
      <c r="I85" s="36">
        <v>5</v>
      </c>
      <c r="J85" s="36">
        <v>0.2</v>
      </c>
      <c r="K85" s="36">
        <v>0</v>
      </c>
      <c r="L85" s="36">
        <v>0</v>
      </c>
      <c r="M85" s="36">
        <v>0.9</v>
      </c>
      <c r="N85" s="36">
        <v>0.1</v>
      </c>
      <c r="O85" s="35" t="s">
        <v>901</v>
      </c>
      <c r="P85" s="24">
        <f t="shared" si="18"/>
        <v>89999</v>
      </c>
      <c r="Q85" s="24">
        <f t="shared" si="19"/>
        <v>800</v>
      </c>
      <c r="R85" s="24">
        <f t="shared" si="20"/>
        <v>300</v>
      </c>
      <c r="S85" s="24">
        <f t="shared" si="7"/>
        <v>799</v>
      </c>
      <c r="T85" s="24">
        <f t="shared" si="8"/>
        <v>301</v>
      </c>
      <c r="U85" s="37" t="s">
        <v>1568</v>
      </c>
      <c r="V85" s="35"/>
      <c r="W85" s="25" t="str">
        <f t="shared" ca="1" si="12"/>
        <v>ModelInfo.rg(UTID_MAID_OF_AGONY,ATT_NON,89999,800,300,5,0.2,0,0,0.9,0.1,CAREER_TYPE_CREEP,"ReplaceableTextures\\CommandButtons\\BTNBlueDemoness.blp");</v>
      </c>
      <c r="X85" s="95" t="s">
        <v>1669</v>
      </c>
    </row>
    <row r="86" spans="1:24">
      <c r="A86" s="45" t="s">
        <v>1569</v>
      </c>
      <c r="B86" s="35" t="s">
        <v>902</v>
      </c>
      <c r="C86" s="35">
        <v>180000</v>
      </c>
      <c r="D86" s="35">
        <v>0</v>
      </c>
      <c r="E86" s="35">
        <v>0</v>
      </c>
      <c r="F86" s="35">
        <v>0</v>
      </c>
      <c r="G86" s="35">
        <v>750</v>
      </c>
      <c r="H86" s="35">
        <v>1100</v>
      </c>
      <c r="I86" s="36">
        <v>0</v>
      </c>
      <c r="J86" s="36">
        <v>0.1</v>
      </c>
      <c r="K86" s="36">
        <v>0</v>
      </c>
      <c r="L86" s="36">
        <v>0</v>
      </c>
      <c r="M86" s="36">
        <v>0.8</v>
      </c>
      <c r="N86" s="36">
        <v>0.01</v>
      </c>
      <c r="O86" s="35" t="s">
        <v>901</v>
      </c>
      <c r="P86" s="24">
        <f t="shared" si="18"/>
        <v>179999</v>
      </c>
      <c r="Q86" s="24">
        <f t="shared" si="19"/>
        <v>750</v>
      </c>
      <c r="R86" s="24">
        <f t="shared" si="20"/>
        <v>350</v>
      </c>
      <c r="S86" s="24">
        <f t="shared" si="7"/>
        <v>749</v>
      </c>
      <c r="T86" s="24">
        <f t="shared" si="8"/>
        <v>351</v>
      </c>
      <c r="U86" s="37" t="s">
        <v>1570</v>
      </c>
      <c r="V86" s="35"/>
      <c r="W86" s="25" t="str">
        <f t="shared" ca="1" si="12"/>
        <v>ModelInfo.rg(UTID_NETHER_DRAKE,ATT_NON,179999,750,350,0,0.1,0,0,0.8,0.01,CAREER_TYPE_CREEP,"ReplaceableTextures\\CommandButtons\\BTNNetherDragon.blp");</v>
      </c>
      <c r="X86" s="95" t="s">
        <v>1669</v>
      </c>
    </row>
    <row r="87" spans="1:24">
      <c r="A87" s="45" t="s">
        <v>1573</v>
      </c>
      <c r="B87" s="35" t="s">
        <v>902</v>
      </c>
      <c r="C87" s="35">
        <v>60000</v>
      </c>
      <c r="D87" s="35">
        <v>0</v>
      </c>
      <c r="E87" s="35">
        <v>0</v>
      </c>
      <c r="F87" s="35">
        <v>0</v>
      </c>
      <c r="G87" s="35">
        <v>300</v>
      </c>
      <c r="H87" s="35">
        <v>600</v>
      </c>
      <c r="I87" s="36">
        <v>0</v>
      </c>
      <c r="J87" s="36">
        <v>0.03</v>
      </c>
      <c r="K87" s="36">
        <v>0</v>
      </c>
      <c r="L87" s="36">
        <v>0</v>
      </c>
      <c r="M87" s="36">
        <v>1</v>
      </c>
      <c r="N87" s="36">
        <v>0</v>
      </c>
      <c r="O87" s="35" t="s">
        <v>901</v>
      </c>
      <c r="P87" s="24">
        <f t="shared" si="18"/>
        <v>59999</v>
      </c>
      <c r="Q87" s="24">
        <f t="shared" si="19"/>
        <v>300</v>
      </c>
      <c r="R87" s="24">
        <f t="shared" si="20"/>
        <v>300</v>
      </c>
      <c r="S87" s="24">
        <f t="shared" si="7"/>
        <v>299</v>
      </c>
      <c r="T87" s="24">
        <f t="shared" si="8"/>
        <v>301</v>
      </c>
      <c r="U87" s="37" t="s">
        <v>1570</v>
      </c>
      <c r="V87" s="35"/>
      <c r="W87" s="25" t="str">
        <f t="shared" ca="1" si="12"/>
        <v>ModelInfo.rg(UTID_NETHER_HATCHLING,ATT_NON,59999,300,300,0,0.03,0,0,1,0,CAREER_TYPE_CREEP,"ReplaceableTextures\\CommandButtons\\BTNNetherDragon.blp");</v>
      </c>
      <c r="X87" s="95" t="s">
        <v>1669</v>
      </c>
    </row>
    <row r="88" spans="1:24">
      <c r="A88" s="44" t="s">
        <v>1055</v>
      </c>
      <c r="B88" s="35" t="s">
        <v>902</v>
      </c>
      <c r="C88" s="35">
        <v>220000</v>
      </c>
      <c r="D88" s="35">
        <v>0</v>
      </c>
      <c r="E88" s="35">
        <v>0</v>
      </c>
      <c r="F88" s="35">
        <v>0</v>
      </c>
      <c r="G88" s="35">
        <v>900</v>
      </c>
      <c r="H88" s="35">
        <v>1200</v>
      </c>
      <c r="I88" s="36">
        <v>10</v>
      </c>
      <c r="J88" s="36">
        <v>0.05</v>
      </c>
      <c r="K88" s="36">
        <v>10</v>
      </c>
      <c r="L88" s="36">
        <v>150</v>
      </c>
      <c r="M88" s="36">
        <v>1</v>
      </c>
      <c r="N88" s="36">
        <v>0.1</v>
      </c>
      <c r="O88" s="35" t="s">
        <v>901</v>
      </c>
      <c r="P88" s="24">
        <f t="shared" si="18"/>
        <v>219999</v>
      </c>
      <c r="Q88" s="24">
        <f t="shared" si="19"/>
        <v>900</v>
      </c>
      <c r="R88" s="24">
        <f t="shared" si="20"/>
        <v>300</v>
      </c>
      <c r="S88" s="24">
        <f t="shared" si="7"/>
        <v>899</v>
      </c>
      <c r="T88" s="24">
        <f t="shared" si="8"/>
        <v>301</v>
      </c>
      <c r="U88" s="35" t="s">
        <v>1056</v>
      </c>
      <c r="V88" s="35"/>
      <c r="W88" s="25" t="str">
        <f t="shared" ref="W88:W98" ca="1" si="40">"ModelInfo.rg("&amp;OFFSET($A$1,ROW()-1,MATCH("UTID",$1:$1,0)-1)&amp;","&amp;OFFSET($A$1,ROW()-1,MATCH("ATT",$1:$1,0)-1)&amp;","&amp;OFFSET($A$1,ROW()-1,MATCH("LFE",$1:$1,0)-1)&amp;","&amp;OFFSET($A$1,ROW()-1,MATCH("AP",$1:$1,0)-1)&amp;","&amp;OFFSET($A$1,ROW()-1,MATCH("APR",$1:$1,0)-1)&amp;","&amp;OFFSET($A$1,ROW()-1,MATCH("AMR",$1:$1,0)-1)&amp;","&amp;OFFSET($A$1,ROW()-1,MATCH("DOG",$1:$1,0)-1)&amp;","&amp;OFFSET($A$1,ROW()-1,MATCH("BKR",$1:$1,0)-1)&amp;","&amp;OFFSET($A$1,ROW()-1,MATCH("BKP",$1:$1,0)-1)&amp;","&amp;OFFSET($A$1,ROW()-1,MATCH("MTK",$1:$1,0)-1)&amp;","&amp;OFFSET($A$1,ROW()-1,MATCH("ACR",$1:$1,0)-1)&amp;","&amp;OFFSET($A$1,ROW()-1,MATCH("CLS",$1:$1,0)-1)&amp;","&amp;CHAR(34)&amp;OFFSET($A$1,ROW()-1,MATCH("ICO",$1:$1,0)-1)&amp;CHAR(34)&amp;")"&amp;IF(OFFSET($A$1,ROW()-1,MATCH("EXT",$1:$1,0)-1)&lt;&gt;"","."&amp;OFFSET($A$1,ROW()-1,MATCH("EXT",$1:$1,0)-1),"")&amp;";"</f>
        <v>ModelInfo.rg(UTID_INFERNO_CONSTRUCT,ATT_NON,219999,900,300,10,0.05,10,150,1,0.1,CAREER_TYPE_CREEP,"ReplaceableTextures\\CommandButtons\\BTNInfernal.blp");</v>
      </c>
      <c r="X88" s="95" t="s">
        <v>1669</v>
      </c>
    </row>
    <row r="89" spans="1:24">
      <c r="A89" s="45" t="s">
        <v>2494</v>
      </c>
      <c r="B89" s="35" t="s">
        <v>902</v>
      </c>
      <c r="C89" s="35">
        <v>220000</v>
      </c>
      <c r="D89" s="35">
        <v>0</v>
      </c>
      <c r="E89" s="35">
        <v>0</v>
      </c>
      <c r="F89" s="35">
        <v>0</v>
      </c>
      <c r="G89" s="35">
        <v>900</v>
      </c>
      <c r="H89" s="35">
        <v>1200</v>
      </c>
      <c r="I89" s="36">
        <v>10</v>
      </c>
      <c r="J89" s="36">
        <v>0.05</v>
      </c>
      <c r="K89" s="36">
        <v>10</v>
      </c>
      <c r="L89" s="36">
        <v>150</v>
      </c>
      <c r="M89" s="36">
        <v>1</v>
      </c>
      <c r="N89" s="36">
        <v>0.1</v>
      </c>
      <c r="O89" s="35" t="s">
        <v>901</v>
      </c>
      <c r="P89" s="24">
        <f t="shared" ref="P89" si="41">C89-1-D89*10</f>
        <v>219999</v>
      </c>
      <c r="Q89" s="24">
        <f t="shared" ref="Q89" si="42">G89-CHOOSE( IF( B89="ATT_AGI", 2, IF( B89="ATT_INT", 3, 1 ) ), D89, E89, F89 )</f>
        <v>900</v>
      </c>
      <c r="R89" s="24">
        <f t="shared" ref="R89" si="43">H89-G89</f>
        <v>300</v>
      </c>
      <c r="S89" s="24">
        <f t="shared" ref="S89" si="44">Q89-1</f>
        <v>899</v>
      </c>
      <c r="T89" s="24">
        <f t="shared" ref="T89" si="45">R89+1</f>
        <v>301</v>
      </c>
      <c r="U89" s="35" t="s">
        <v>1056</v>
      </c>
      <c r="V89" s="35"/>
      <c r="W89" s="25" t="str">
        <f t="shared" ca="1" si="40"/>
        <v>ModelInfo.rg(UTID_CHMP_INFERNO_CONSTRUCT,ATT_NON,219999,900,300,10,0.05,10,150,1,0.1,CAREER_TYPE_CREEP,"ReplaceableTextures\\CommandButtons\\BTNInfernal.blp");</v>
      </c>
      <c r="X89" s="95" t="s">
        <v>1669</v>
      </c>
    </row>
    <row r="90" spans="1:24">
      <c r="A90" s="46" t="s">
        <v>1576</v>
      </c>
      <c r="B90" s="35" t="s">
        <v>902</v>
      </c>
      <c r="C90" s="35">
        <v>150000</v>
      </c>
      <c r="D90" s="35">
        <v>0</v>
      </c>
      <c r="E90" s="35">
        <v>0</v>
      </c>
      <c r="F90" s="35">
        <v>0</v>
      </c>
      <c r="G90" s="35">
        <v>1200</v>
      </c>
      <c r="H90" s="35">
        <v>1500</v>
      </c>
      <c r="I90" s="36">
        <v>5</v>
      </c>
      <c r="J90" s="36">
        <v>0.01</v>
      </c>
      <c r="K90" s="36">
        <v>0</v>
      </c>
      <c r="L90" s="36">
        <v>0</v>
      </c>
      <c r="M90" s="36">
        <v>1</v>
      </c>
      <c r="N90" s="36">
        <v>0.01</v>
      </c>
      <c r="O90" s="35" t="s">
        <v>901</v>
      </c>
      <c r="P90" s="24">
        <f t="shared" si="18"/>
        <v>149999</v>
      </c>
      <c r="Q90" s="24">
        <f t="shared" si="19"/>
        <v>1200</v>
      </c>
      <c r="R90" s="24">
        <f t="shared" si="20"/>
        <v>300</v>
      </c>
      <c r="S90" s="24">
        <f t="shared" si="7"/>
        <v>1199</v>
      </c>
      <c r="T90" s="24">
        <f t="shared" si="8"/>
        <v>301</v>
      </c>
      <c r="U90" s="37" t="s">
        <v>1577</v>
      </c>
      <c r="V90" s="35"/>
      <c r="W90" s="25" t="str">
        <f t="shared" ca="1" si="40"/>
        <v>ModelInfo.rg(UTID_FOREST_TROLL,ATT_NON,149999,1200,300,5,0.01,0,0,1,0.01,CAREER_TYPE_CREEP,"ReplaceableTextures\\CommandButtons\\BTNFurbolgTracker.blp");</v>
      </c>
      <c r="X90" s="95" t="s">
        <v>1669</v>
      </c>
    </row>
    <row r="91" spans="1:24">
      <c r="A91" s="46" t="s">
        <v>1578</v>
      </c>
      <c r="B91" s="35" t="s">
        <v>902</v>
      </c>
      <c r="C91" s="35">
        <v>150000</v>
      </c>
      <c r="D91" s="35">
        <v>0</v>
      </c>
      <c r="E91" s="35">
        <v>0</v>
      </c>
      <c r="F91" s="35">
        <v>0</v>
      </c>
      <c r="G91" s="35">
        <v>1200</v>
      </c>
      <c r="H91" s="35">
        <v>1400</v>
      </c>
      <c r="I91" s="36">
        <v>5</v>
      </c>
      <c r="J91" s="36">
        <v>0.01</v>
      </c>
      <c r="K91" s="36">
        <v>0</v>
      </c>
      <c r="L91" s="36">
        <v>0</v>
      </c>
      <c r="M91" s="36">
        <v>1</v>
      </c>
      <c r="N91" s="36">
        <v>0.05</v>
      </c>
      <c r="O91" s="35" t="s">
        <v>901</v>
      </c>
      <c r="P91" s="24">
        <f t="shared" si="18"/>
        <v>149999</v>
      </c>
      <c r="Q91" s="24">
        <f t="shared" si="19"/>
        <v>1200</v>
      </c>
      <c r="R91" s="24">
        <f t="shared" si="20"/>
        <v>200</v>
      </c>
      <c r="S91" s="24">
        <f t="shared" si="7"/>
        <v>1199</v>
      </c>
      <c r="T91" s="24">
        <f t="shared" si="8"/>
        <v>201</v>
      </c>
      <c r="U91" s="37" t="s">
        <v>1579</v>
      </c>
      <c r="V91" s="35"/>
      <c r="W91" s="25" t="str">
        <f t="shared" ca="1" si="40"/>
        <v>ModelInfo.rg(UTID_CURSED_HUNTER,ATT_NON,149999,1200,200,5,0.01,0,0,1,0.05,CAREER_TYPE_CREEP,"ReplaceableTextures\\CommandButtons\\BTNHeadhunter.blp");</v>
      </c>
      <c r="X91" s="95" t="s">
        <v>1669</v>
      </c>
    </row>
    <row r="92" spans="1:24">
      <c r="A92" s="46" t="s">
        <v>1580</v>
      </c>
      <c r="B92" s="35" t="s">
        <v>902</v>
      </c>
      <c r="C92" s="35">
        <v>120000</v>
      </c>
      <c r="D92" s="35">
        <v>0</v>
      </c>
      <c r="E92" s="35">
        <v>0</v>
      </c>
      <c r="F92" s="35">
        <v>0</v>
      </c>
      <c r="G92" s="35">
        <v>1000</v>
      </c>
      <c r="H92" s="35">
        <v>1200</v>
      </c>
      <c r="I92" s="36">
        <v>5</v>
      </c>
      <c r="J92" s="36">
        <v>0.01</v>
      </c>
      <c r="K92" s="36">
        <v>0</v>
      </c>
      <c r="L92" s="36">
        <v>0</v>
      </c>
      <c r="M92" s="36">
        <v>0.9</v>
      </c>
      <c r="N92" s="36">
        <v>0.01</v>
      </c>
      <c r="O92" s="35" t="s">
        <v>901</v>
      </c>
      <c r="P92" s="24">
        <f t="shared" si="18"/>
        <v>119999</v>
      </c>
      <c r="Q92" s="24">
        <f t="shared" si="19"/>
        <v>1000</v>
      </c>
      <c r="R92" s="24">
        <f t="shared" si="20"/>
        <v>200</v>
      </c>
      <c r="S92" s="24">
        <f t="shared" si="7"/>
        <v>999</v>
      </c>
      <c r="T92" s="24">
        <f t="shared" si="8"/>
        <v>201</v>
      </c>
      <c r="U92" s="37" t="s">
        <v>1581</v>
      </c>
      <c r="V92" s="35"/>
      <c r="W92" s="25" t="str">
        <f t="shared" ca="1" si="40"/>
        <v>ModelInfo.rg(UTID_DERANGED_PRIEST,ATT_NON,119999,1000,200,5,0.01,0,0,0.9,0.01,CAREER_TYPE_CREEP,"ReplaceableTextures\\CommandButtons\\BTNWitchDoctor.blp");</v>
      </c>
      <c r="X92" s="95" t="s">
        <v>1669</v>
      </c>
    </row>
    <row r="93" spans="1:24">
      <c r="A93" s="46" t="s">
        <v>1708</v>
      </c>
      <c r="B93" s="35" t="s">
        <v>902</v>
      </c>
      <c r="C93" s="35">
        <v>220000</v>
      </c>
      <c r="D93" s="35">
        <v>0</v>
      </c>
      <c r="E93" s="35">
        <v>0</v>
      </c>
      <c r="F93" s="35">
        <v>0</v>
      </c>
      <c r="G93" s="35">
        <v>1200</v>
      </c>
      <c r="H93" s="35">
        <v>1500</v>
      </c>
      <c r="I93" s="36">
        <v>10</v>
      </c>
      <c r="J93" s="36">
        <v>0.05</v>
      </c>
      <c r="K93" s="36">
        <v>0</v>
      </c>
      <c r="L93" s="36">
        <v>0</v>
      </c>
      <c r="M93" s="36">
        <v>0.9</v>
      </c>
      <c r="N93" s="36">
        <v>0.05</v>
      </c>
      <c r="O93" s="35" t="s">
        <v>901</v>
      </c>
      <c r="P93" s="24">
        <f t="shared" si="18"/>
        <v>219999</v>
      </c>
      <c r="Q93" s="24">
        <f t="shared" si="19"/>
        <v>1200</v>
      </c>
      <c r="R93" s="24">
        <f t="shared" si="20"/>
        <v>300</v>
      </c>
      <c r="S93" s="24">
        <f t="shared" si="7"/>
        <v>1199</v>
      </c>
      <c r="T93" s="24">
        <f t="shared" si="8"/>
        <v>301</v>
      </c>
      <c r="U93" s="37" t="s">
        <v>930</v>
      </c>
      <c r="V93" s="35"/>
      <c r="W93" s="25" t="str">
        <f t="shared" ca="1" si="40"/>
        <v>ModelInfo.rg(UTID_GARGANTUAN,ATT_NON,219999,1200,300,10,0.05,0,0,0.9,0.05,CAREER_TYPE_CREEP,"ReplaceableTextures\\CommandButtons\\BTNAbomination.blp");</v>
      </c>
      <c r="X93" s="95" t="s">
        <v>1669</v>
      </c>
    </row>
    <row r="94" spans="1:24">
      <c r="A94" s="46" t="s">
        <v>2495</v>
      </c>
      <c r="B94" s="35" t="s">
        <v>902</v>
      </c>
      <c r="C94" s="35">
        <v>220000</v>
      </c>
      <c r="D94" s="35">
        <v>0</v>
      </c>
      <c r="E94" s="35">
        <v>0</v>
      </c>
      <c r="F94" s="35">
        <v>0</v>
      </c>
      <c r="G94" s="35">
        <v>1200</v>
      </c>
      <c r="H94" s="35">
        <v>1500</v>
      </c>
      <c r="I94" s="36">
        <v>10</v>
      </c>
      <c r="J94" s="36">
        <v>0.05</v>
      </c>
      <c r="K94" s="36">
        <v>0</v>
      </c>
      <c r="L94" s="36">
        <v>0</v>
      </c>
      <c r="M94" s="36">
        <v>0.9</v>
      </c>
      <c r="N94" s="36">
        <v>0.05</v>
      </c>
      <c r="O94" s="35" t="s">
        <v>901</v>
      </c>
      <c r="P94" s="24">
        <f t="shared" ref="P94" si="46">C94-1-D94*10</f>
        <v>219999</v>
      </c>
      <c r="Q94" s="24">
        <f t="shared" ref="Q94" si="47">G94-CHOOSE( IF( B94="ATT_AGI", 2, IF( B94="ATT_INT", 3, 1 ) ), D94, E94, F94 )</f>
        <v>1200</v>
      </c>
      <c r="R94" s="24">
        <f t="shared" ref="R94" si="48">H94-G94</f>
        <v>300</v>
      </c>
      <c r="S94" s="24">
        <f t="shared" ref="S94" si="49">Q94-1</f>
        <v>1199</v>
      </c>
      <c r="T94" s="24">
        <f t="shared" ref="T94" si="50">R94+1</f>
        <v>301</v>
      </c>
      <c r="U94" s="37" t="s">
        <v>930</v>
      </c>
      <c r="V94" s="35"/>
      <c r="W94" s="25" t="str">
        <f t="shared" ca="1" si="40"/>
        <v>ModelInfo.rg(UTID_CHMP_GARGANTUAN,ATT_NON,219999,1200,300,10,0.05,0,0,0.9,0.05,CAREER_TYPE_CREEP,"ReplaceableTextures\\CommandButtons\\BTNAbomination.blp");</v>
      </c>
      <c r="X94" s="95" t="s">
        <v>1669</v>
      </c>
    </row>
    <row r="95" spans="1:24">
      <c r="A95" s="46" t="s">
        <v>1709</v>
      </c>
      <c r="B95" s="35" t="s">
        <v>902</v>
      </c>
      <c r="C95" s="35">
        <v>2000</v>
      </c>
      <c r="D95" s="35">
        <v>0</v>
      </c>
      <c r="E95" s="35">
        <v>0</v>
      </c>
      <c r="F95" s="35">
        <v>0</v>
      </c>
      <c r="G95" s="35">
        <v>100</v>
      </c>
      <c r="H95" s="35">
        <v>200</v>
      </c>
      <c r="I95" s="36">
        <v>0</v>
      </c>
      <c r="J95" s="36">
        <v>0</v>
      </c>
      <c r="K95" s="36">
        <v>0</v>
      </c>
      <c r="L95" s="36">
        <v>0</v>
      </c>
      <c r="M95" s="36">
        <v>1</v>
      </c>
      <c r="N95" s="36">
        <v>0</v>
      </c>
      <c r="O95" s="35" t="s">
        <v>901</v>
      </c>
      <c r="P95" s="24">
        <f t="shared" si="18"/>
        <v>1999</v>
      </c>
      <c r="Q95" s="24">
        <f t="shared" si="19"/>
        <v>100</v>
      </c>
      <c r="R95" s="24">
        <f t="shared" si="20"/>
        <v>100</v>
      </c>
      <c r="S95" s="24">
        <f t="shared" si="7"/>
        <v>99</v>
      </c>
      <c r="T95" s="24">
        <f t="shared" si="8"/>
        <v>101</v>
      </c>
      <c r="U95" s="37" t="s">
        <v>1710</v>
      </c>
      <c r="V95" s="35"/>
      <c r="W95" s="25" t="str">
        <f t="shared" ca="1" si="40"/>
        <v>ModelInfo.rg(UTID_VOMIT_MAGGOT,ATT_NON,1999,100,100,0,0,0,0,1,0,CAREER_TYPE_CREEP,"ReplaceableTextures\\CommandButtons\\BTNDuneWorm.blp");</v>
      </c>
      <c r="X95" s="95" t="s">
        <v>1669</v>
      </c>
    </row>
    <row r="96" spans="1:24">
      <c r="A96" s="42" t="s">
        <v>1554</v>
      </c>
      <c r="B96" s="35" t="s">
        <v>902</v>
      </c>
      <c r="C96" s="35">
        <v>140000</v>
      </c>
      <c r="D96" s="35">
        <v>0</v>
      </c>
      <c r="E96" s="35">
        <v>0</v>
      </c>
      <c r="F96" s="35">
        <v>0</v>
      </c>
      <c r="G96" s="35">
        <v>1100</v>
      </c>
      <c r="H96" s="35">
        <v>1400</v>
      </c>
      <c r="I96" s="36">
        <v>5</v>
      </c>
      <c r="J96" s="36">
        <v>0.05</v>
      </c>
      <c r="K96" s="36">
        <v>0</v>
      </c>
      <c r="L96" s="36">
        <v>0</v>
      </c>
      <c r="M96" s="36">
        <v>1</v>
      </c>
      <c r="N96" s="36">
        <v>0.05</v>
      </c>
      <c r="O96" s="35" t="s">
        <v>901</v>
      </c>
      <c r="P96" s="24">
        <f t="shared" si="18"/>
        <v>139999</v>
      </c>
      <c r="Q96" s="24">
        <f t="shared" si="19"/>
        <v>1100</v>
      </c>
      <c r="R96" s="24">
        <f t="shared" si="20"/>
        <v>300</v>
      </c>
      <c r="S96" s="24">
        <f t="shared" si="7"/>
        <v>1099</v>
      </c>
      <c r="T96" s="24">
        <f t="shared" si="8"/>
        <v>301</v>
      </c>
      <c r="U96" s="35" t="s">
        <v>1555</v>
      </c>
      <c r="V96" s="35"/>
      <c r="W96" s="25" t="str">
        <f t="shared" ca="1" si="40"/>
        <v>ModelInfo.rg(UTID_TWILIGHT_WITCH_DOCTOR,ATT_NON,139999,1100,300,5,0.05,0,0,1,0.05,CAREER_TYPE_CREEP,"ReplaceableTextures\\CommandButtons\\BTNDarkTrollShadowPriest.blp");</v>
      </c>
      <c r="X96" s="95" t="s">
        <v>1669</v>
      </c>
    </row>
    <row r="97" spans="1:24">
      <c r="A97" s="42" t="s">
        <v>1561</v>
      </c>
      <c r="B97" s="35" t="s">
        <v>902</v>
      </c>
      <c r="C97" s="35">
        <v>200000</v>
      </c>
      <c r="D97" s="35">
        <v>0</v>
      </c>
      <c r="E97" s="35">
        <v>0</v>
      </c>
      <c r="F97" s="35">
        <v>0</v>
      </c>
      <c r="G97" s="35">
        <v>1</v>
      </c>
      <c r="H97" s="35">
        <v>1</v>
      </c>
      <c r="I97" s="36">
        <v>0</v>
      </c>
      <c r="J97" s="36">
        <v>0</v>
      </c>
      <c r="K97" s="36">
        <v>0</v>
      </c>
      <c r="L97" s="36">
        <v>0</v>
      </c>
      <c r="M97" s="36">
        <v>1</v>
      </c>
      <c r="N97" s="36">
        <v>0</v>
      </c>
      <c r="O97" s="35" t="s">
        <v>901</v>
      </c>
      <c r="P97" s="24">
        <f t="shared" ref="P97" si="51">C97-1-D97*10</f>
        <v>199999</v>
      </c>
      <c r="Q97" s="24">
        <f t="shared" ref="Q97" si="52">G97-CHOOSE( IF( B97="ATT_AGI", 2, IF( B97="ATT_INT", 3, 1 ) ), D97, E97, F97 )</f>
        <v>1</v>
      </c>
      <c r="R97" s="24">
        <f t="shared" ref="R97" si="53">H97-G97</f>
        <v>0</v>
      </c>
      <c r="S97" s="24">
        <f t="shared" ref="S97" si="54">Q97-1</f>
        <v>0</v>
      </c>
      <c r="T97" s="24">
        <f t="shared" ref="T97" si="55">R97+1</f>
        <v>1</v>
      </c>
      <c r="U97" s="35" t="s">
        <v>916</v>
      </c>
      <c r="V97" s="35"/>
      <c r="W97" s="25" t="str">
        <f t="shared" ca="1" si="40"/>
        <v>ModelInfo.rg(UTID_GRIM_TOTEM,ATT_NON,199999,1,0,0,0,0,0,1,0,CAREER_TYPE_CREEP,"ReplaceableTextures\\CommandButtons\\BTNHealingWard.blp");</v>
      </c>
      <c r="X97" s="95" t="s">
        <v>1669</v>
      </c>
    </row>
    <row r="98" spans="1:24">
      <c r="A98" s="42" t="s">
        <v>1711</v>
      </c>
      <c r="B98" s="35" t="s">
        <v>902</v>
      </c>
      <c r="C98" s="35">
        <v>220000</v>
      </c>
      <c r="D98" s="35">
        <v>0</v>
      </c>
      <c r="E98" s="35">
        <v>0</v>
      </c>
      <c r="F98" s="35">
        <v>0</v>
      </c>
      <c r="G98" s="35">
        <v>1300</v>
      </c>
      <c r="H98" s="35">
        <v>1600</v>
      </c>
      <c r="I98" s="36">
        <v>5</v>
      </c>
      <c r="J98" s="36">
        <v>0</v>
      </c>
      <c r="K98" s="36">
        <v>0</v>
      </c>
      <c r="L98" s="36">
        <v>0</v>
      </c>
      <c r="M98" s="36">
        <v>1</v>
      </c>
      <c r="N98" s="36">
        <v>0.05</v>
      </c>
      <c r="O98" s="35" t="s">
        <v>901</v>
      </c>
      <c r="P98" s="24">
        <f t="shared" ref="P98" si="56">C98-1-D98*10</f>
        <v>219999</v>
      </c>
      <c r="Q98" s="24">
        <f t="shared" ref="Q98" si="57">G98-CHOOSE( IF( B98="ATT_AGI", 2, IF( B98="ATT_INT", 3, 1 ) ), D98, E98, F98 )</f>
        <v>1300</v>
      </c>
      <c r="R98" s="24">
        <f t="shared" ref="R98" si="58">H98-G98</f>
        <v>300</v>
      </c>
      <c r="S98" s="24">
        <f t="shared" ref="S98" si="59">Q98-1</f>
        <v>1299</v>
      </c>
      <c r="T98" s="24">
        <f t="shared" ref="T98" si="60">R98+1</f>
        <v>301</v>
      </c>
      <c r="U98" s="35" t="s">
        <v>1712</v>
      </c>
      <c r="V98" s="35"/>
      <c r="W98" s="25" t="str">
        <f t="shared" ca="1" si="40"/>
        <v>ModelInfo.rg(UTID_FACELESS_ONE,ATT_NON,219999,1300,300,5,0,0,0,1,0.05,CAREER_TYPE_CREEP,"ReplaceableTextures\\CommandButtons\\BTNFacelessOne.blp");</v>
      </c>
      <c r="X98" s="95" t="s">
        <v>1669</v>
      </c>
    </row>
  </sheetData>
  <phoneticPr fontId="7" type="noConversion"/>
  <pageMargins left="0.7" right="0.7" top="0.75" bottom="0.75" header="0.3" footer="0.3"/>
  <pageSetup paperSize="9" orientation="portrait" horizontalDpi="4294967293" verticalDpi="4294967293"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dimension ref="A1:X1034"/>
  <sheetViews>
    <sheetView workbookViewId="0">
      <pane ySplit="1" topLeftCell="A134" activePane="bottomLeft" state="frozen"/>
      <selection pane="bottomLeft" activeCell="K145" sqref="K145"/>
    </sheetView>
  </sheetViews>
  <sheetFormatPr defaultColWidth="14.42578125" defaultRowHeight="14.25"/>
  <cols>
    <col min="1" max="1" width="24.42578125" style="112" customWidth="1"/>
    <col min="2" max="2" width="42.28515625" style="112" bestFit="1" customWidth="1"/>
    <col min="3" max="3" width="16" style="112" hidden="1" customWidth="1"/>
    <col min="4" max="4" width="5.140625" style="112" bestFit="1" customWidth="1"/>
    <col min="5" max="5" width="5" style="112" bestFit="1" customWidth="1"/>
    <col min="6" max="6" width="4" style="112" bestFit="1" customWidth="1"/>
    <col min="7" max="7" width="23.140625" style="112" bestFit="1" customWidth="1"/>
    <col min="8" max="8" width="2" style="112" bestFit="1" customWidth="1"/>
    <col min="9" max="9" width="20.85546875" style="112" bestFit="1" customWidth="1"/>
    <col min="10" max="10" width="13.85546875" style="112" customWidth="1"/>
    <col min="11" max="11" width="11.7109375" style="112" customWidth="1"/>
    <col min="12" max="12" width="12" style="112" customWidth="1"/>
    <col min="13" max="13" width="4.140625" style="112" bestFit="1" customWidth="1"/>
    <col min="14" max="16384" width="14.42578125" style="112"/>
  </cols>
  <sheetData>
    <row r="1" spans="1:24">
      <c r="A1" s="111" t="s">
        <v>898</v>
      </c>
      <c r="B1" s="111" t="s">
        <v>1052</v>
      </c>
      <c r="C1" s="111" t="s">
        <v>899</v>
      </c>
      <c r="D1" s="111" t="s">
        <v>896</v>
      </c>
      <c r="E1" s="111" t="s">
        <v>897</v>
      </c>
      <c r="F1" s="111" t="s">
        <v>0</v>
      </c>
      <c r="G1" s="111" t="s">
        <v>895</v>
      </c>
      <c r="H1" s="111" t="s">
        <v>604</v>
      </c>
      <c r="I1" s="111" t="s">
        <v>894</v>
      </c>
      <c r="J1" s="111" t="s">
        <v>893</v>
      </c>
      <c r="K1" s="111" t="s">
        <v>1609</v>
      </c>
      <c r="L1" s="111" t="s">
        <v>1608</v>
      </c>
      <c r="M1" s="111" t="s">
        <v>1669</v>
      </c>
      <c r="N1" s="111"/>
      <c r="O1" s="111"/>
      <c r="P1" s="111"/>
      <c r="Q1" s="111"/>
      <c r="R1" s="111"/>
      <c r="S1" s="111"/>
      <c r="T1" s="111"/>
      <c r="U1" s="111"/>
      <c r="V1" s="111"/>
      <c r="W1" s="111"/>
      <c r="X1" s="111"/>
    </row>
    <row r="2" spans="1:24">
      <c r="A2" s="113" t="s">
        <v>891</v>
      </c>
      <c r="B2" s="113">
        <v>0</v>
      </c>
      <c r="C2" s="113" t="s">
        <v>892</v>
      </c>
      <c r="D2" s="113">
        <v>0</v>
      </c>
      <c r="E2" s="113">
        <v>0</v>
      </c>
      <c r="F2" s="113">
        <v>0</v>
      </c>
      <c r="G2" s="113">
        <v>0</v>
      </c>
      <c r="H2" s="113">
        <v>1</v>
      </c>
      <c r="I2" s="113" t="s">
        <v>606</v>
      </c>
      <c r="J2" s="113"/>
      <c r="K2" s="114" t="str">
        <f t="shared" ref="K2:K67" si="0">IF(C2="N/A","//",CONCATENATE("SpellData.create(",B2,",",CHAR(34),C2,CHAR(34),",",E2,",",D2,",",F2,",",G2,",",H2,",",I2,")",J2,";"))</f>
        <v>SpellData.create(0,"马甲",0,0,0,0,1,ORDER_TYPE_IMMEDIATE);</v>
      </c>
      <c r="L2" s="114" t="str">
        <f>IF(A2="N/A","//",CONCATENATE("SpellData.create(",B2,",",CHAR(34),A2,CHAR(34),",",E2,",",D2,",",F2,",",G2,",",H2,",",I2,")",J2,";"))</f>
        <v>SpellData.create(0,"Dummy",0,0,0,0,1,ORDER_TYPE_IMMEDIATE);</v>
      </c>
      <c r="M2" s="113" t="s">
        <v>1669</v>
      </c>
      <c r="N2" s="113"/>
      <c r="O2" s="113"/>
      <c r="P2" s="113"/>
      <c r="Q2" s="113"/>
      <c r="R2" s="113"/>
      <c r="S2" s="113"/>
      <c r="T2" s="113"/>
      <c r="U2" s="113"/>
      <c r="V2" s="113"/>
      <c r="W2" s="113"/>
      <c r="X2" s="113"/>
    </row>
    <row r="3" spans="1:24">
      <c r="A3" s="113" t="s">
        <v>1611</v>
      </c>
      <c r="B3" s="115" t="str">
        <f>"SID_"&amp;UPPER(SUBSTITUTE(A3," ","_"))</f>
        <v>SID_ATTACK_LL</v>
      </c>
      <c r="C3" s="113" t="s">
        <v>890</v>
      </c>
      <c r="D3" s="113">
        <v>0</v>
      </c>
      <c r="E3" s="113">
        <v>0</v>
      </c>
      <c r="F3" s="113">
        <v>1</v>
      </c>
      <c r="G3" s="113">
        <v>0</v>
      </c>
      <c r="H3" s="113">
        <v>1</v>
      </c>
      <c r="I3" s="113" t="s">
        <v>606</v>
      </c>
      <c r="J3" s="113"/>
      <c r="K3" s="114" t="str">
        <f t="shared" si="0"/>
        <v>SpellData.create(SID_ATTACK_LL,"吸血攻击",0,0,1,0,1,ORDER_TYPE_IMMEDIATE);</v>
      </c>
      <c r="L3" s="114" t="str">
        <f t="shared" ref="L3:L58" si="1">IF(A3="N/A","//",CONCATENATE("SpellData.create(",B3,",",CHAR(34),A3,CHAR(34),",",E3,",",D3,",",F3,",",G3,",",H3,",",I3,")",J3,";"))</f>
        <v>SpellData.create(SID_ATTACK_LL,"Attack LL",0,0,1,0,1,ORDER_TYPE_IMMEDIATE);</v>
      </c>
      <c r="M3" s="113" t="s">
        <v>1669</v>
      </c>
      <c r="N3" s="113"/>
      <c r="O3" s="113"/>
      <c r="P3" s="113"/>
      <c r="Q3" s="113"/>
      <c r="R3" s="113"/>
      <c r="S3" s="113"/>
      <c r="T3" s="113"/>
      <c r="U3" s="113"/>
      <c r="V3" s="113"/>
      <c r="W3" s="113"/>
      <c r="X3" s="113"/>
    </row>
    <row r="4" spans="1:24">
      <c r="A4" s="113" t="s">
        <v>1713</v>
      </c>
      <c r="B4" s="115" t="str">
        <f>"SID_"&amp;UPPER(SUBSTITUTE(A4," ","_"))</f>
        <v>SID_EXTRA_MAGIC_DAMAGE</v>
      </c>
      <c r="C4" s="113" t="s">
        <v>1714</v>
      </c>
      <c r="D4" s="113">
        <v>0</v>
      </c>
      <c r="E4" s="113">
        <v>0</v>
      </c>
      <c r="F4" s="113">
        <v>0</v>
      </c>
      <c r="G4" s="113">
        <v>0</v>
      </c>
      <c r="H4" s="113">
        <v>1</v>
      </c>
      <c r="I4" s="113" t="s">
        <v>606</v>
      </c>
      <c r="J4" s="113"/>
      <c r="K4" s="114" t="str">
        <f t="shared" ref="K4" si="2">IF(C4="N/A","//",CONCATENATE("SpellData.create(",B4,",",CHAR(34),C4,CHAR(34),",",E4,",",D4,",",F4,",",G4,",",H4,",",I4,")",J4,";"))</f>
        <v>SpellData.create(SID_EXTRA_MAGIC_DAMAGE,"附加法术伤害",0,0,0,0,1,ORDER_TYPE_IMMEDIATE);</v>
      </c>
      <c r="L4" s="114" t="str">
        <f t="shared" ref="L4" si="3">IF(A4="N/A","//",CONCATENATE("SpellData.create(",B4,",",CHAR(34),A4,CHAR(34),",",E4,",",D4,",",F4,",",G4,",",H4,",",I4,")",J4,";"))</f>
        <v>SpellData.create(SID_EXTRA_MAGIC_DAMAGE,"Extra Magic Damage",0,0,0,0,1,ORDER_TYPE_IMMEDIATE);</v>
      </c>
      <c r="M4" s="113" t="s">
        <v>1669</v>
      </c>
      <c r="N4" s="113"/>
      <c r="O4" s="113"/>
      <c r="P4" s="113"/>
      <c r="Q4" s="113"/>
      <c r="R4" s="113"/>
      <c r="S4" s="113"/>
      <c r="T4" s="113"/>
      <c r="U4" s="113"/>
      <c r="V4" s="113"/>
      <c r="W4" s="113"/>
      <c r="X4" s="113"/>
    </row>
    <row r="5" spans="1:24">
      <c r="A5" s="113" t="s">
        <v>1610</v>
      </c>
      <c r="B5" s="115" t="str">
        <f t="shared" ref="B5:B61" si="4">"SID_"&amp;UPPER(SUBSTITUTE(A5," ","_"))</f>
        <v>SID_GENERAL_STUN</v>
      </c>
      <c r="C5" s="113" t="s">
        <v>889</v>
      </c>
      <c r="D5" s="113">
        <v>0</v>
      </c>
      <c r="E5" s="113">
        <v>0</v>
      </c>
      <c r="F5" s="113">
        <v>1</v>
      </c>
      <c r="G5" s="113">
        <v>0</v>
      </c>
      <c r="H5" s="113">
        <v>1</v>
      </c>
      <c r="I5" s="113" t="s">
        <v>730</v>
      </c>
      <c r="J5" s="113"/>
      <c r="K5" s="114" t="str">
        <f t="shared" si="0"/>
        <v>SpellData.create(SID_GENERAL_STUN,"昏迷",0,0,1,0,1,ORDER_TYPE_TARGET);</v>
      </c>
      <c r="L5" s="114" t="str">
        <f t="shared" si="1"/>
        <v>SpellData.create(SID_GENERAL_STUN,"General Stun",0,0,1,0,1,ORDER_TYPE_TARGET);</v>
      </c>
      <c r="M5" s="113" t="s">
        <v>1669</v>
      </c>
      <c r="N5" s="113"/>
      <c r="O5" s="113"/>
      <c r="P5" s="113"/>
      <c r="Q5" s="113"/>
      <c r="R5" s="113"/>
      <c r="S5" s="113"/>
      <c r="T5" s="113"/>
      <c r="U5" s="113"/>
      <c r="V5" s="113"/>
      <c r="W5" s="113"/>
      <c r="X5" s="113"/>
    </row>
    <row r="6" spans="1:24">
      <c r="A6" s="113" t="s">
        <v>887</v>
      </c>
      <c r="B6" s="115" t="str">
        <f t="shared" si="4"/>
        <v>SID_HAUNT</v>
      </c>
      <c r="C6" s="113" t="s">
        <v>888</v>
      </c>
      <c r="D6" s="113">
        <v>0</v>
      </c>
      <c r="E6" s="113">
        <v>0</v>
      </c>
      <c r="F6" s="113">
        <v>5</v>
      </c>
      <c r="G6" s="113">
        <v>852581</v>
      </c>
      <c r="H6" s="113">
        <v>1</v>
      </c>
      <c r="I6" s="113" t="s">
        <v>606</v>
      </c>
      <c r="J6" s="113"/>
      <c r="K6" s="114" t="str">
        <f t="shared" si="0"/>
        <v>SpellData.create(SID_HAUNT,"鬼哭狼嚎",0,0,5,852581,1,ORDER_TYPE_IMMEDIATE);</v>
      </c>
      <c r="L6" s="114" t="str">
        <f t="shared" si="1"/>
        <v>SpellData.create(SID_HAUNT,"Haunt",0,0,5,852581,1,ORDER_TYPE_IMMEDIATE);</v>
      </c>
      <c r="M6" s="113" t="s">
        <v>1669</v>
      </c>
      <c r="N6" s="113"/>
      <c r="O6" s="113"/>
      <c r="P6" s="113"/>
      <c r="Q6" s="113"/>
      <c r="R6" s="113"/>
      <c r="S6" s="113"/>
      <c r="T6" s="113"/>
      <c r="U6" s="113"/>
      <c r="V6" s="113"/>
      <c r="W6" s="113"/>
      <c r="X6" s="113"/>
    </row>
    <row r="7" spans="1:24">
      <c r="A7" s="113" t="s">
        <v>1612</v>
      </c>
      <c r="B7" s="115" t="str">
        <f t="shared" si="4"/>
        <v>SID_HEAL_TESTER</v>
      </c>
      <c r="C7" s="113" t="s">
        <v>886</v>
      </c>
      <c r="D7" s="113">
        <v>0</v>
      </c>
      <c r="E7" s="113">
        <v>0</v>
      </c>
      <c r="F7" s="113">
        <v>5</v>
      </c>
      <c r="G7" s="113" t="s">
        <v>607</v>
      </c>
      <c r="H7" s="113">
        <v>1</v>
      </c>
      <c r="I7" s="113" t="s">
        <v>606</v>
      </c>
      <c r="J7" s="113"/>
      <c r="K7" s="114" t="str">
        <f t="shared" si="0"/>
        <v>SpellData.create(SID_HEAL_TESTER,"搞毛",0,0,5,OrderId("channel"),1,ORDER_TYPE_IMMEDIATE);</v>
      </c>
      <c r="L7" s="114" t="str">
        <f t="shared" si="1"/>
        <v>SpellData.create(SID_HEAL_TESTER,"Heal Tester",0,0,5,OrderId("channel"),1,ORDER_TYPE_IMMEDIATE);</v>
      </c>
      <c r="M7" s="113" t="s">
        <v>1669</v>
      </c>
      <c r="N7" s="113"/>
      <c r="O7" s="113"/>
      <c r="P7" s="113"/>
      <c r="Q7" s="113"/>
      <c r="R7" s="113"/>
      <c r="S7" s="113"/>
      <c r="T7" s="113"/>
      <c r="U7" s="113"/>
      <c r="V7" s="113"/>
      <c r="W7" s="113"/>
      <c r="X7" s="113"/>
    </row>
    <row r="8" spans="1:24">
      <c r="A8" s="113" t="s">
        <v>2456</v>
      </c>
      <c r="B8" s="115" t="str">
        <f t="shared" si="4"/>
        <v>SID_CHAMPION_THORNS</v>
      </c>
      <c r="C8" s="113"/>
      <c r="D8" s="113">
        <v>0</v>
      </c>
      <c r="E8" s="113">
        <v>0</v>
      </c>
      <c r="F8" s="113">
        <v>0</v>
      </c>
      <c r="G8" s="113">
        <v>0</v>
      </c>
      <c r="H8" s="113">
        <v>1</v>
      </c>
      <c r="I8" s="113" t="s">
        <v>606</v>
      </c>
      <c r="J8" s="113"/>
      <c r="K8" s="114" t="str">
        <f t="shared" ref="K8" si="5">IF(C8="N/A","//",CONCATENATE("SpellData.create(",B8,",",CHAR(34),C8,CHAR(34),",",E8,",",D8,",",F8,",",G8,",",H8,",",I8,")",J8,";"))</f>
        <v>SpellData.create(SID_CHAMPION_THORNS,"",0,0,0,0,1,ORDER_TYPE_IMMEDIATE);</v>
      </c>
      <c r="L8" s="114" t="str">
        <f t="shared" ref="L8" si="6">IF(A8="N/A","//",CONCATENATE("SpellData.create(",B8,",",CHAR(34),A8,CHAR(34),",",E8,",",D8,",",F8,",",G8,",",H8,",",I8,")",J8,";"))</f>
        <v>SpellData.create(SID_CHAMPION_THORNS,"Champion Thorns",0,0,0,0,1,ORDER_TYPE_IMMEDIATE);</v>
      </c>
      <c r="M8" s="113" t="s">
        <v>1669</v>
      </c>
      <c r="N8" s="113"/>
      <c r="O8" s="113"/>
      <c r="P8" s="113"/>
      <c r="Q8" s="113"/>
      <c r="R8" s="113"/>
      <c r="S8" s="113"/>
      <c r="T8" s="113"/>
      <c r="U8" s="113"/>
      <c r="V8" s="113"/>
      <c r="W8" s="113"/>
      <c r="X8" s="113"/>
    </row>
    <row r="9" spans="1:24">
      <c r="A9" s="113" t="str">
        <f>CreepAbilities!F3</f>
        <v>Select Hero</v>
      </c>
      <c r="B9" s="115" t="str">
        <f t="shared" si="4"/>
        <v>SID_SELECT_HERO</v>
      </c>
      <c r="C9" s="113"/>
      <c r="D9" s="113">
        <v>0</v>
      </c>
      <c r="E9" s="113">
        <v>0</v>
      </c>
      <c r="F9" s="113">
        <v>0</v>
      </c>
      <c r="G9" s="113" t="s">
        <v>1559</v>
      </c>
      <c r="H9" s="113">
        <v>1</v>
      </c>
      <c r="I9" s="113" t="s">
        <v>606</v>
      </c>
      <c r="J9" s="113"/>
      <c r="K9" s="114" t="str">
        <f t="shared" ref="K9" si="7">IF(C9="N/A","//",CONCATENATE("SpellData.create(",B9,",",CHAR(34),C9,CHAR(34),",",E9,",",D9,",",F9,",",G9,",",H9,",",I9,")",J9,";"))</f>
        <v>SpellData.create(SID_SELECT_HERO,"",0,0,0,OrderId("roar"),1,ORDER_TYPE_IMMEDIATE);</v>
      </c>
      <c r="L9" s="114" t="str">
        <f t="shared" ref="L9" si="8">IF(A9="N/A","//",CONCATENATE("SpellData.create(",B9,",",CHAR(34),A9,CHAR(34),",",E9,",",D9,",",F9,",",G9,",",H9,",",I9,")",J9,";"))</f>
        <v>SpellData.create(SID_SELECT_HERO,"Select Hero",0,0,0,OrderId("roar"),1,ORDER_TYPE_IMMEDIATE);</v>
      </c>
      <c r="M9" s="113" t="s">
        <v>1669</v>
      </c>
      <c r="N9" s="113"/>
      <c r="O9" s="113"/>
      <c r="P9" s="113"/>
      <c r="Q9" s="113"/>
      <c r="R9" s="113"/>
      <c r="S9" s="113"/>
      <c r="T9" s="113"/>
      <c r="U9" s="113"/>
      <c r="V9" s="113"/>
      <c r="W9" s="113"/>
      <c r="X9" s="113"/>
    </row>
    <row r="10" spans="1:24">
      <c r="A10" s="116" t="s">
        <v>573</v>
      </c>
      <c r="B10" s="115" t="str">
        <f t="shared" si="4"/>
        <v>SID_SHIELD_BLOCK</v>
      </c>
      <c r="C10" s="116" t="s">
        <v>2</v>
      </c>
      <c r="D10" s="116">
        <v>0</v>
      </c>
      <c r="E10" s="116">
        <v>30</v>
      </c>
      <c r="F10" s="116">
        <v>7</v>
      </c>
      <c r="G10" s="116">
        <v>852055</v>
      </c>
      <c r="H10" s="116">
        <v>1</v>
      </c>
      <c r="I10" s="116" t="s">
        <v>606</v>
      </c>
      <c r="J10" s="116"/>
      <c r="K10" s="114" t="str">
        <f t="shared" si="0"/>
        <v>SpellData.create(SID_SHIELD_BLOCK,"盾牌格档",30,0,7,852055,1,ORDER_TYPE_IMMEDIATE);</v>
      </c>
      <c r="L10" s="114" t="str">
        <f t="shared" si="1"/>
        <v>SpellData.create(SID_SHIELD_BLOCK,"Shield Block",30,0,7,852055,1,ORDER_TYPE_IMMEDIATE);</v>
      </c>
      <c r="M10" s="116" t="s">
        <v>1669</v>
      </c>
      <c r="N10" s="116"/>
      <c r="O10" s="116"/>
      <c r="P10" s="116"/>
      <c r="Q10" s="116"/>
      <c r="R10" s="116"/>
      <c r="S10" s="116"/>
      <c r="T10" s="116"/>
      <c r="U10" s="116"/>
      <c r="V10" s="116"/>
      <c r="W10" s="116"/>
      <c r="X10" s="116"/>
    </row>
    <row r="11" spans="1:24">
      <c r="A11" s="116" t="s">
        <v>1613</v>
      </c>
      <c r="B11" s="115" t="str">
        <f t="shared" si="4"/>
        <v>SID_SUN_FIRE_STORM</v>
      </c>
      <c r="C11" s="116" t="s">
        <v>8</v>
      </c>
      <c r="D11" s="116">
        <v>0</v>
      </c>
      <c r="E11" s="116">
        <v>20</v>
      </c>
      <c r="F11" s="116">
        <v>8</v>
      </c>
      <c r="G11" s="116">
        <v>852488</v>
      </c>
      <c r="H11" s="116">
        <v>1</v>
      </c>
      <c r="I11" s="116" t="s">
        <v>606</v>
      </c>
      <c r="J11" s="116"/>
      <c r="K11" s="114" t="str">
        <f t="shared" si="0"/>
        <v>SpellData.create(SID_SUN_FIRE_STORM,"阳炎风暴",20,0,8,852488,1,ORDER_TYPE_IMMEDIATE);</v>
      </c>
      <c r="L11" s="114" t="str">
        <f t="shared" si="1"/>
        <v>SpellData.create(SID_SUN_FIRE_STORM,"Sun Fire Storm",20,0,8,852488,1,ORDER_TYPE_IMMEDIATE);</v>
      </c>
      <c r="M11" s="116" t="s">
        <v>1669</v>
      </c>
      <c r="N11" s="116"/>
      <c r="O11" s="116"/>
      <c r="P11" s="116"/>
      <c r="Q11" s="116"/>
      <c r="R11" s="116"/>
      <c r="S11" s="116"/>
      <c r="T11" s="116"/>
      <c r="U11" s="116"/>
      <c r="V11" s="116"/>
      <c r="W11" s="116"/>
      <c r="X11" s="116"/>
    </row>
    <row r="12" spans="1:24">
      <c r="A12" s="116" t="s">
        <v>575</v>
      </c>
      <c r="B12" s="115" t="str">
        <f t="shared" si="4"/>
        <v>SID_ARCANE_SHOCK</v>
      </c>
      <c r="C12" s="116" t="s">
        <v>13</v>
      </c>
      <c r="D12" s="116">
        <v>0</v>
      </c>
      <c r="E12" s="116">
        <v>10</v>
      </c>
      <c r="F12" s="116">
        <v>2</v>
      </c>
      <c r="G12" s="116">
        <v>852480</v>
      </c>
      <c r="H12" s="116">
        <v>1</v>
      </c>
      <c r="I12" s="116" t="s">
        <v>730</v>
      </c>
      <c r="J12" s="116" t="s">
        <v>885</v>
      </c>
      <c r="K12" s="114" t="str">
        <f t="shared" si="0"/>
        <v>SpellData.create(SID_ARCANE_SHOCK,"秘法震击",10,0,2,852480,1,ORDER_TYPE_TARGET).setCCC2(17,0,2).setCCC3(24,0,2);</v>
      </c>
      <c r="L12" s="114" t="str">
        <f t="shared" si="1"/>
        <v>SpellData.create(SID_ARCANE_SHOCK,"Arcane Shock",10,0,2,852480,1,ORDER_TYPE_TARGET).setCCC2(17,0,2).setCCC3(24,0,2);</v>
      </c>
      <c r="M12" s="116" t="s">
        <v>1669</v>
      </c>
      <c r="N12" s="116"/>
      <c r="O12" s="116"/>
      <c r="P12" s="116"/>
      <c r="Q12" s="116"/>
      <c r="R12" s="116"/>
      <c r="S12" s="116"/>
      <c r="T12" s="116"/>
      <c r="U12" s="116"/>
      <c r="V12" s="116"/>
      <c r="W12" s="116"/>
      <c r="X12" s="116"/>
    </row>
    <row r="13" spans="1:24">
      <c r="A13" s="116" t="s">
        <v>576</v>
      </c>
      <c r="B13" s="115" t="str">
        <f t="shared" si="4"/>
        <v>SID_DISCORD</v>
      </c>
      <c r="C13" s="116" t="s">
        <v>14</v>
      </c>
      <c r="D13" s="116">
        <v>0</v>
      </c>
      <c r="E13" s="116">
        <v>0</v>
      </c>
      <c r="F13" s="116">
        <v>14</v>
      </c>
      <c r="G13" s="116">
        <v>852128</v>
      </c>
      <c r="H13" s="116">
        <v>1</v>
      </c>
      <c r="I13" s="116" t="s">
        <v>730</v>
      </c>
      <c r="J13" s="116" t="s">
        <v>884</v>
      </c>
      <c r="K13" s="114" t="str">
        <f t="shared" si="0"/>
        <v>SpellData.create(SID_DISCORD,"纷争",0,0,14,852128,1,ORDER_TYPE_TARGET).setCCC2(0,0,12).setCCC3(0,0,10);</v>
      </c>
      <c r="L13" s="114" t="str">
        <f t="shared" si="1"/>
        <v>SpellData.create(SID_DISCORD,"Discord",0,0,14,852128,1,ORDER_TYPE_TARGET).setCCC2(0,0,12).setCCC3(0,0,10);</v>
      </c>
      <c r="M13" s="116" t="s">
        <v>1669</v>
      </c>
      <c r="N13" s="116"/>
      <c r="O13" s="116"/>
      <c r="P13" s="116"/>
      <c r="Q13" s="116"/>
      <c r="R13" s="116"/>
      <c r="S13" s="116"/>
      <c r="T13" s="116"/>
      <c r="U13" s="116"/>
      <c r="V13" s="116"/>
      <c r="W13" s="116"/>
      <c r="X13" s="116"/>
    </row>
    <row r="14" spans="1:24">
      <c r="A14" s="116" t="s">
        <v>577</v>
      </c>
      <c r="B14" s="115" t="str">
        <f t="shared" si="4"/>
        <v>SID_SHIELD_OF_SINDOREI</v>
      </c>
      <c r="C14" s="116" t="s">
        <v>15</v>
      </c>
      <c r="D14" s="116">
        <v>0</v>
      </c>
      <c r="E14" s="116">
        <v>0</v>
      </c>
      <c r="F14" s="116">
        <v>30</v>
      </c>
      <c r="G14" s="116">
        <v>852090</v>
      </c>
      <c r="H14" s="116">
        <v>1</v>
      </c>
      <c r="I14" s="116" t="s">
        <v>606</v>
      </c>
      <c r="J14" s="116"/>
      <c r="K14" s="114" t="str">
        <f t="shared" si="0"/>
        <v>SpellData.create(SID_SHIELD_OF_SINDOREI,"辛多雷之盾",0,0,30,852090,1,ORDER_TYPE_IMMEDIATE);</v>
      </c>
      <c r="L14" s="114" t="str">
        <f t="shared" si="1"/>
        <v>SpellData.create(SID_SHIELD_OF_SINDOREI,"Shield of Sindorei",0,0,30,852090,1,ORDER_TYPE_IMMEDIATE);</v>
      </c>
      <c r="M14" s="116" t="s">
        <v>1669</v>
      </c>
      <c r="N14" s="116"/>
      <c r="O14" s="116"/>
      <c r="P14" s="116"/>
      <c r="Q14" s="116"/>
      <c r="R14" s="116"/>
      <c r="S14" s="116"/>
      <c r="T14" s="116"/>
      <c r="U14" s="116"/>
      <c r="V14" s="116"/>
      <c r="W14" s="116"/>
      <c r="X14" s="116"/>
    </row>
    <row r="15" spans="1:24">
      <c r="A15" s="117" t="s">
        <v>883</v>
      </c>
      <c r="B15" s="115" t="str">
        <f t="shared" si="4"/>
        <v>SID_LACERATE</v>
      </c>
      <c r="C15" s="117" t="s">
        <v>19</v>
      </c>
      <c r="D15" s="117">
        <v>0</v>
      </c>
      <c r="E15" s="117">
        <v>0</v>
      </c>
      <c r="F15" s="117">
        <v>1.5</v>
      </c>
      <c r="G15" s="117" t="s">
        <v>882</v>
      </c>
      <c r="H15" s="117">
        <v>1</v>
      </c>
      <c r="I15" s="117" t="s">
        <v>730</v>
      </c>
      <c r="J15" s="117"/>
      <c r="K15" s="114" t="str">
        <f t="shared" si="0"/>
        <v>SpellData.create(SID_LACERATE,"割伤",0,0,1.5,OrderId("coldarrowstarg"),1,ORDER_TYPE_TARGET);</v>
      </c>
      <c r="L15" s="114" t="str">
        <f t="shared" si="1"/>
        <v>SpellData.create(SID_LACERATE,"Lacerate",0,0,1.5,OrderId("coldarrowstarg"),1,ORDER_TYPE_TARGET);</v>
      </c>
      <c r="M15" s="117" t="s">
        <v>1669</v>
      </c>
      <c r="N15" s="117"/>
      <c r="O15" s="117"/>
      <c r="P15" s="117"/>
      <c r="Q15" s="117"/>
      <c r="R15" s="117"/>
      <c r="S15" s="117"/>
      <c r="T15" s="117"/>
      <c r="U15" s="117"/>
      <c r="V15" s="117"/>
      <c r="W15" s="117"/>
      <c r="X15" s="117"/>
    </row>
    <row r="16" spans="1:24">
      <c r="A16" s="117" t="s">
        <v>755</v>
      </c>
      <c r="B16" s="115" t="str">
        <f t="shared" si="4"/>
        <v>SID_SAVAGE_ROAR</v>
      </c>
      <c r="C16" s="117" t="s">
        <v>20</v>
      </c>
      <c r="D16" s="117">
        <v>0</v>
      </c>
      <c r="E16" s="117">
        <v>0</v>
      </c>
      <c r="F16" s="117">
        <v>5</v>
      </c>
      <c r="G16" s="117" t="s">
        <v>821</v>
      </c>
      <c r="H16" s="117">
        <v>1</v>
      </c>
      <c r="I16" s="117" t="s">
        <v>606</v>
      </c>
      <c r="J16" s="117"/>
      <c r="K16" s="114" t="str">
        <f t="shared" si="0"/>
        <v>SpellData.create(SID_SAVAGE_ROAR,"野蛮咆哮",0,0,5,OrderId("purge"),1,ORDER_TYPE_IMMEDIATE);</v>
      </c>
      <c r="L16" s="114" t="str">
        <f t="shared" si="1"/>
        <v>SpellData.create(SID_SAVAGE_ROAR,"Savage Roar",0,0,5,OrderId("purge"),1,ORDER_TYPE_IMMEDIATE);</v>
      </c>
      <c r="M16" s="117" t="s">
        <v>1669</v>
      </c>
      <c r="N16" s="117"/>
      <c r="O16" s="117"/>
      <c r="P16" s="117"/>
      <c r="Q16" s="117"/>
      <c r="R16" s="117"/>
      <c r="S16" s="117"/>
      <c r="T16" s="117"/>
      <c r="U16" s="117"/>
      <c r="V16" s="117"/>
      <c r="W16" s="117"/>
      <c r="X16" s="117"/>
    </row>
    <row r="17" spans="1:24">
      <c r="A17" s="117" t="s">
        <v>881</v>
      </c>
      <c r="B17" s="115" t="str">
        <f t="shared" si="4"/>
        <v>SID_FOREST_CURE</v>
      </c>
      <c r="C17" s="117" t="s">
        <v>24</v>
      </c>
      <c r="D17" s="117">
        <v>0</v>
      </c>
      <c r="E17" s="117">
        <v>0</v>
      </c>
      <c r="F17" s="117">
        <v>1</v>
      </c>
      <c r="G17" s="117" t="s">
        <v>809</v>
      </c>
      <c r="H17" s="117">
        <v>1</v>
      </c>
      <c r="I17" s="117" t="s">
        <v>606</v>
      </c>
      <c r="J17" s="117"/>
      <c r="K17" s="114" t="str">
        <f t="shared" si="0"/>
        <v>SpellData.create(SID_FOREST_CURE,"丛林治愈",0,0,1,OrderId("deathcoil"),1,ORDER_TYPE_IMMEDIATE);</v>
      </c>
      <c r="L17" s="114" t="str">
        <f t="shared" si="1"/>
        <v>SpellData.create(SID_FOREST_CURE,"Forest Cure",0,0,1,OrderId("deathcoil"),1,ORDER_TYPE_IMMEDIATE);</v>
      </c>
      <c r="M17" s="117" t="s">
        <v>1669</v>
      </c>
      <c r="N17" s="117"/>
      <c r="O17" s="117"/>
      <c r="P17" s="117"/>
      <c r="Q17" s="117"/>
      <c r="R17" s="117"/>
      <c r="S17" s="117"/>
      <c r="T17" s="117"/>
      <c r="U17" s="117"/>
      <c r="V17" s="117"/>
      <c r="W17" s="117"/>
      <c r="X17" s="117"/>
    </row>
    <row r="18" spans="1:24">
      <c r="A18" s="117" t="s">
        <v>754</v>
      </c>
      <c r="B18" s="115" t="str">
        <f t="shared" si="4"/>
        <v>SID_NATURAL_REFLEX</v>
      </c>
      <c r="C18" s="117" t="s">
        <v>26</v>
      </c>
      <c r="D18" s="117">
        <v>0</v>
      </c>
      <c r="E18" s="117">
        <v>0</v>
      </c>
      <c r="F18" s="117">
        <v>15</v>
      </c>
      <c r="G18" s="117" t="s">
        <v>798</v>
      </c>
      <c r="H18" s="117">
        <v>1</v>
      </c>
      <c r="I18" s="117" t="s">
        <v>606</v>
      </c>
      <c r="J18" s="117"/>
      <c r="K18" s="114" t="str">
        <f t="shared" si="0"/>
        <v>SpellData.create(SID_NATURAL_REFLEX,"自然反射",0,0,15,OrderId("dispel"),1,ORDER_TYPE_IMMEDIATE);</v>
      </c>
      <c r="L18" s="114" t="str">
        <f t="shared" si="1"/>
        <v>SpellData.create(SID_NATURAL_REFLEX,"Natural Reflex",0,0,15,OrderId("dispel"),1,ORDER_TYPE_IMMEDIATE);</v>
      </c>
      <c r="M18" s="117" t="s">
        <v>1669</v>
      </c>
      <c r="N18" s="117"/>
      <c r="O18" s="117"/>
      <c r="P18" s="117"/>
      <c r="Q18" s="117"/>
      <c r="R18" s="117"/>
      <c r="S18" s="117"/>
      <c r="T18" s="117"/>
      <c r="U18" s="117"/>
      <c r="V18" s="117"/>
      <c r="W18" s="117"/>
      <c r="X18" s="117"/>
    </row>
    <row r="19" spans="1:24">
      <c r="A19" s="117" t="s">
        <v>880</v>
      </c>
      <c r="B19" s="115" t="str">
        <f t="shared" si="4"/>
        <v>SID_SURVIVAL_INSTINCTS</v>
      </c>
      <c r="C19" s="117" t="s">
        <v>28</v>
      </c>
      <c r="D19" s="117">
        <v>0</v>
      </c>
      <c r="E19" s="117">
        <v>0</v>
      </c>
      <c r="F19" s="117">
        <v>60</v>
      </c>
      <c r="G19" s="117" t="s">
        <v>870</v>
      </c>
      <c r="H19" s="117">
        <v>1</v>
      </c>
      <c r="I19" s="117" t="s">
        <v>606</v>
      </c>
      <c r="J19" s="117"/>
      <c r="K19" s="114" t="str">
        <f t="shared" si="0"/>
        <v>SpellData.create(SID_SURVIVAL_INSTINCTS,"生存本能",0,0,60,OrderId("cripple"),1,ORDER_TYPE_IMMEDIATE);</v>
      </c>
      <c r="L19" s="114" t="str">
        <f t="shared" si="1"/>
        <v>SpellData.create(SID_SURVIVAL_INSTINCTS,"Survival Instincts",0,0,60,OrderId("cripple"),1,ORDER_TYPE_IMMEDIATE);</v>
      </c>
      <c r="M19" s="117" t="s">
        <v>1669</v>
      </c>
      <c r="N19" s="117"/>
      <c r="O19" s="117"/>
      <c r="P19" s="117"/>
      <c r="Q19" s="117"/>
      <c r="R19" s="117"/>
      <c r="S19" s="117"/>
      <c r="T19" s="117"/>
      <c r="U19" s="117"/>
      <c r="V19" s="117"/>
      <c r="W19" s="117"/>
      <c r="X19" s="117"/>
    </row>
    <row r="20" spans="1:24">
      <c r="A20" s="118" t="s">
        <v>752</v>
      </c>
      <c r="B20" s="115" t="str">
        <f>"SID_"&amp;UPPER(SUBSTITUTE(A20," ","_"))</f>
        <v>SID_LIFE_BLOOM</v>
      </c>
      <c r="C20" s="118" t="s">
        <v>38</v>
      </c>
      <c r="D20" s="118">
        <v>0</v>
      </c>
      <c r="E20" s="118">
        <v>50</v>
      </c>
      <c r="F20" s="118">
        <v>1</v>
      </c>
      <c r="G20" s="118" t="s">
        <v>870</v>
      </c>
      <c r="H20" s="118">
        <v>1</v>
      </c>
      <c r="I20" s="118" t="s">
        <v>730</v>
      </c>
      <c r="J20" s="118"/>
      <c r="K20" s="114" t="str">
        <f t="shared" si="0"/>
        <v>SpellData.create(SID_LIFE_BLOOM,"生命绽放",50,0,1,OrderId("cripple"),1,ORDER_TYPE_TARGET);</v>
      </c>
      <c r="L20" s="114" t="str">
        <f t="shared" si="1"/>
        <v>SpellData.create(SID_LIFE_BLOOM,"Life Bloom",50,0,1,OrderId("cripple"),1,ORDER_TYPE_TARGET);</v>
      </c>
      <c r="M20" s="118" t="s">
        <v>1669</v>
      </c>
      <c r="N20" s="118"/>
      <c r="O20" s="118"/>
      <c r="P20" s="118"/>
      <c r="Q20" s="118"/>
      <c r="R20" s="118"/>
      <c r="S20" s="118"/>
      <c r="T20" s="118"/>
      <c r="U20" s="118"/>
      <c r="V20" s="118"/>
      <c r="W20" s="118"/>
      <c r="X20" s="118"/>
    </row>
    <row r="21" spans="1:24">
      <c r="A21" s="118" t="s">
        <v>879</v>
      </c>
      <c r="B21" s="115" t="str">
        <f t="shared" si="4"/>
        <v>SID_REJUVENATION</v>
      </c>
      <c r="C21" s="118" t="s">
        <v>39</v>
      </c>
      <c r="D21" s="118">
        <v>0</v>
      </c>
      <c r="E21" s="118">
        <v>75</v>
      </c>
      <c r="F21" s="118">
        <v>1</v>
      </c>
      <c r="G21" s="118" t="s">
        <v>878</v>
      </c>
      <c r="H21" s="118">
        <v>1</v>
      </c>
      <c r="I21" s="118" t="s">
        <v>730</v>
      </c>
      <c r="J21" s="118" t="s">
        <v>877</v>
      </c>
      <c r="K21" s="114" t="str">
        <f t="shared" si="0"/>
        <v>SpellData.create(SID_REJUVENATION,"回春术",75,0,1,OrderId("rejuvination"),1,ORDER_TYPE_TARGET).setCCC2(110,0,1).setCCC3(145,0,1);</v>
      </c>
      <c r="L21" s="114" t="str">
        <f t="shared" si="1"/>
        <v>SpellData.create(SID_REJUVENATION,"Rejuvenation",75,0,1,OrderId("rejuvination"),1,ORDER_TYPE_TARGET).setCCC2(110,0,1).setCCC3(145,0,1);</v>
      </c>
      <c r="M21" s="118" t="s">
        <v>1669</v>
      </c>
      <c r="N21" s="118"/>
      <c r="O21" s="118"/>
      <c r="P21" s="118"/>
      <c r="Q21" s="118"/>
      <c r="R21" s="118"/>
      <c r="S21" s="118"/>
      <c r="T21" s="118"/>
      <c r="U21" s="118"/>
      <c r="V21" s="118"/>
      <c r="W21" s="118"/>
      <c r="X21" s="118"/>
    </row>
    <row r="22" spans="1:24">
      <c r="A22" s="118" t="s">
        <v>876</v>
      </c>
      <c r="B22" s="115" t="str">
        <f t="shared" si="4"/>
        <v>SID_REGROWTH</v>
      </c>
      <c r="C22" s="118" t="s">
        <v>42</v>
      </c>
      <c r="D22" s="118">
        <v>3</v>
      </c>
      <c r="E22" s="118">
        <v>100</v>
      </c>
      <c r="F22" s="118">
        <v>0</v>
      </c>
      <c r="G22" s="118" t="s">
        <v>731</v>
      </c>
      <c r="H22" s="118">
        <v>1</v>
      </c>
      <c r="I22" s="118" t="s">
        <v>730</v>
      </c>
      <c r="J22" s="118" t="s">
        <v>875</v>
      </c>
      <c r="K22" s="114" t="str">
        <f t="shared" si="0"/>
        <v>SpellData.create(SID_REGROWTH,"愈合",100,3,0,OrderId("healingwave"),1,ORDER_TYPE_TARGET).setCCC2(120,3,0).setCCC3(140,3,0);</v>
      </c>
      <c r="L22" s="114" t="str">
        <f t="shared" si="1"/>
        <v>SpellData.create(SID_REGROWTH,"Regrowth",100,3,0,OrderId("healingwave"),1,ORDER_TYPE_TARGET).setCCC2(120,3,0).setCCC3(140,3,0);</v>
      </c>
      <c r="M22" s="118" t="s">
        <v>1669</v>
      </c>
      <c r="N22" s="118"/>
      <c r="O22" s="118"/>
      <c r="P22" s="118"/>
      <c r="Q22" s="118"/>
      <c r="R22" s="118"/>
      <c r="S22" s="118"/>
      <c r="T22" s="118"/>
      <c r="U22" s="118"/>
      <c r="V22" s="118"/>
      <c r="W22" s="118"/>
      <c r="X22" s="118"/>
    </row>
    <row r="23" spans="1:24">
      <c r="A23" s="118" t="s">
        <v>874</v>
      </c>
      <c r="B23" s="115" t="str">
        <f t="shared" si="4"/>
        <v>SID_SWIFT_MEND</v>
      </c>
      <c r="C23" s="118" t="s">
        <v>43</v>
      </c>
      <c r="D23" s="118">
        <v>0</v>
      </c>
      <c r="E23" s="118">
        <v>150</v>
      </c>
      <c r="F23" s="118">
        <v>11</v>
      </c>
      <c r="G23" s="118" t="s">
        <v>873</v>
      </c>
      <c r="H23" s="118">
        <v>1</v>
      </c>
      <c r="I23" s="118" t="s">
        <v>730</v>
      </c>
      <c r="J23" s="118"/>
      <c r="K23" s="114" t="str">
        <f t="shared" si="0"/>
        <v>SpellData.create(SID_SWIFT_MEND,"迅捷治愈",150,0,11,OrderId("replenishlife"),1,ORDER_TYPE_TARGET);</v>
      </c>
      <c r="L23" s="114" t="str">
        <f t="shared" si="1"/>
        <v>SpellData.create(SID_SWIFT_MEND,"Swift Mend",150,0,11,OrderId("replenishlife"),1,ORDER_TYPE_TARGET);</v>
      </c>
      <c r="M23" s="118" t="s">
        <v>1669</v>
      </c>
      <c r="N23" s="118"/>
      <c r="O23" s="118"/>
      <c r="P23" s="118"/>
      <c r="Q23" s="118"/>
      <c r="R23" s="118"/>
      <c r="S23" s="118"/>
      <c r="T23" s="118"/>
      <c r="U23" s="118"/>
      <c r="V23" s="118"/>
      <c r="W23" s="118"/>
      <c r="X23" s="118"/>
    </row>
    <row r="24" spans="1:24">
      <c r="A24" s="118" t="s">
        <v>753</v>
      </c>
      <c r="B24" s="115" t="str">
        <f t="shared" si="4"/>
        <v>SID_TRANQUILITY</v>
      </c>
      <c r="C24" s="118" t="s">
        <v>46</v>
      </c>
      <c r="D24" s="118">
        <v>8</v>
      </c>
      <c r="E24" s="118">
        <v>200</v>
      </c>
      <c r="F24" s="118">
        <v>40</v>
      </c>
      <c r="G24" s="118" t="s">
        <v>872</v>
      </c>
      <c r="H24" s="118">
        <v>1</v>
      </c>
      <c r="I24" s="118" t="s">
        <v>606</v>
      </c>
      <c r="J24" s="118"/>
      <c r="K24" s="114" t="str">
        <f t="shared" si="0"/>
        <v>SpellData.create(SID_TRANQUILITY,"宁静",200,8,40,OrderId("tranquility"),1,ORDER_TYPE_IMMEDIATE);</v>
      </c>
      <c r="L24" s="114" t="str">
        <f t="shared" si="1"/>
        <v>SpellData.create(SID_TRANQUILITY,"Tranquility",200,8,40,OrderId("tranquility"),1,ORDER_TYPE_IMMEDIATE);</v>
      </c>
      <c r="M24" s="118" t="s">
        <v>1669</v>
      </c>
      <c r="N24" s="118"/>
      <c r="O24" s="118"/>
      <c r="P24" s="118"/>
      <c r="Q24" s="118"/>
      <c r="R24" s="118"/>
      <c r="S24" s="118"/>
      <c r="T24" s="118"/>
      <c r="U24" s="118"/>
      <c r="V24" s="118"/>
      <c r="W24" s="118"/>
      <c r="X24" s="118"/>
    </row>
    <row r="25" spans="1:24">
      <c r="A25" s="118" t="s">
        <v>1614</v>
      </c>
      <c r="B25" s="115" t="str">
        <f t="shared" si="4"/>
        <v>SID_TRANQUILITY_1</v>
      </c>
      <c r="C25" s="118" t="s">
        <v>46</v>
      </c>
      <c r="D25" s="118">
        <v>8</v>
      </c>
      <c r="E25" s="118">
        <v>200</v>
      </c>
      <c r="F25" s="118">
        <v>1</v>
      </c>
      <c r="G25" s="118" t="s">
        <v>607</v>
      </c>
      <c r="H25" s="118">
        <v>1</v>
      </c>
      <c r="I25" s="118" t="s">
        <v>606</v>
      </c>
      <c r="J25" s="118"/>
      <c r="K25" s="114" t="str">
        <f t="shared" si="0"/>
        <v>SpellData.create(SID_TRANQUILITY_1,"宁静",200,8,1,OrderId("channel"),1,ORDER_TYPE_IMMEDIATE);</v>
      </c>
      <c r="L25" s="114" t="str">
        <f t="shared" si="1"/>
        <v>SpellData.create(SID_TRANQUILITY_1,"Tranquility 1",200,8,1,OrderId("channel"),1,ORDER_TYPE_IMMEDIATE);</v>
      </c>
      <c r="M25" s="118" t="s">
        <v>1669</v>
      </c>
      <c r="N25" s="118"/>
      <c r="O25" s="118"/>
      <c r="P25" s="118"/>
      <c r="Q25" s="118"/>
      <c r="R25" s="118"/>
      <c r="S25" s="118"/>
      <c r="T25" s="118"/>
      <c r="U25" s="118"/>
      <c r="V25" s="118"/>
      <c r="W25" s="118"/>
      <c r="X25" s="118"/>
    </row>
    <row r="26" spans="1:24">
      <c r="A26" s="119" t="s">
        <v>871</v>
      </c>
      <c r="B26" s="115" t="str">
        <f t="shared" si="4"/>
        <v>SID_FLASH_LIGHT</v>
      </c>
      <c r="C26" s="119" t="s">
        <v>80</v>
      </c>
      <c r="D26" s="119">
        <v>0</v>
      </c>
      <c r="E26" s="119">
        <v>50</v>
      </c>
      <c r="F26" s="119">
        <v>3.5</v>
      </c>
      <c r="G26" s="119" t="s">
        <v>795</v>
      </c>
      <c r="H26" s="119">
        <v>1</v>
      </c>
      <c r="I26" s="119" t="s">
        <v>730</v>
      </c>
      <c r="J26" s="119"/>
      <c r="K26" s="114" t="str">
        <f t="shared" si="0"/>
        <v>SpellData.create(SID_FLASH_LIGHT,"闪耀之光",50,0,3.5,OrderId("innerfire"),1,ORDER_TYPE_TARGET);</v>
      </c>
      <c r="L26" s="114" t="str">
        <f t="shared" si="1"/>
        <v>SpellData.create(SID_FLASH_LIGHT,"Flash Light",50,0,3.5,OrderId("innerfire"),1,ORDER_TYPE_TARGET);</v>
      </c>
      <c r="M26" s="119" t="s">
        <v>1669</v>
      </c>
      <c r="N26" s="119"/>
      <c r="O26" s="119"/>
      <c r="P26" s="119"/>
      <c r="Q26" s="119"/>
      <c r="R26" s="119"/>
      <c r="S26" s="119"/>
      <c r="T26" s="119"/>
      <c r="U26" s="119"/>
      <c r="V26" s="119"/>
      <c r="W26" s="119"/>
      <c r="X26" s="119"/>
    </row>
    <row r="27" spans="1:24">
      <c r="A27" s="119" t="s">
        <v>751</v>
      </c>
      <c r="B27" s="115" t="str">
        <f t="shared" si="4"/>
        <v>SID_HOLY_LIGHT</v>
      </c>
      <c r="C27" s="119" t="s">
        <v>86</v>
      </c>
      <c r="D27" s="119">
        <v>2.6</v>
      </c>
      <c r="E27" s="119">
        <v>100</v>
      </c>
      <c r="F27" s="119">
        <v>0</v>
      </c>
      <c r="G27" s="119" t="s">
        <v>869</v>
      </c>
      <c r="H27" s="119">
        <v>1</v>
      </c>
      <c r="I27" s="119" t="s">
        <v>730</v>
      </c>
      <c r="J27" s="119" t="s">
        <v>868</v>
      </c>
      <c r="K27" s="114" t="str">
        <f t="shared" si="0"/>
        <v>SpellData.create(SID_HOLY_LIGHT,"圣光术",100,2.6,0,OrderId("holybolt"),1,ORDER_TYPE_TARGET).setCCC2(115,2.6,0).setCCC3(130,2.6,0);</v>
      </c>
      <c r="L27" s="114" t="str">
        <f t="shared" si="1"/>
        <v>SpellData.create(SID_HOLY_LIGHT,"Holy Light",100,2.6,0,OrderId("holybolt"),1,ORDER_TYPE_TARGET).setCCC2(115,2.6,0).setCCC3(130,2.6,0);</v>
      </c>
      <c r="M27" s="119" t="s">
        <v>1669</v>
      </c>
      <c r="N27" s="119"/>
      <c r="O27" s="119"/>
      <c r="P27" s="119"/>
      <c r="Q27" s="119"/>
      <c r="R27" s="119"/>
      <c r="S27" s="119"/>
      <c r="T27" s="119"/>
      <c r="U27" s="119"/>
      <c r="V27" s="119"/>
      <c r="W27" s="119"/>
      <c r="X27" s="119"/>
    </row>
    <row r="28" spans="1:24">
      <c r="A28" s="119" t="s">
        <v>750</v>
      </c>
      <c r="B28" s="115" t="str">
        <f t="shared" si="4"/>
        <v>SID_HOLY_SHOCK</v>
      </c>
      <c r="C28" s="119" t="s">
        <v>91</v>
      </c>
      <c r="D28" s="119">
        <v>0</v>
      </c>
      <c r="E28" s="119">
        <v>100</v>
      </c>
      <c r="F28" s="119">
        <v>15</v>
      </c>
      <c r="G28" s="119" t="s">
        <v>867</v>
      </c>
      <c r="H28" s="119">
        <v>1</v>
      </c>
      <c r="I28" s="119" t="s">
        <v>730</v>
      </c>
      <c r="J28" s="119" t="s">
        <v>866</v>
      </c>
      <c r="K28" s="114" t="str">
        <f t="shared" si="0"/>
        <v>SpellData.create(SID_HOLY_SHOCK,"神圣震击",100,0,15,OrderId("resurrection"),1,ORDER_TYPE_TARGET).setCCC2(150,0,15).setCCC3(200,0,15);</v>
      </c>
      <c r="L28" s="114" t="str">
        <f t="shared" si="1"/>
        <v>SpellData.create(SID_HOLY_SHOCK,"Holy Shock",100,0,15,OrderId("resurrection"),1,ORDER_TYPE_TARGET).setCCC2(150,0,15).setCCC3(200,0,15);</v>
      </c>
      <c r="M28" s="119" t="s">
        <v>1669</v>
      </c>
      <c r="N28" s="119"/>
      <c r="O28" s="119"/>
      <c r="P28" s="119"/>
      <c r="Q28" s="119"/>
      <c r="R28" s="119"/>
      <c r="S28" s="119"/>
      <c r="T28" s="119"/>
      <c r="U28" s="119"/>
      <c r="V28" s="119"/>
      <c r="W28" s="119"/>
      <c r="X28" s="119"/>
    </row>
    <row r="29" spans="1:24">
      <c r="A29" s="119" t="s">
        <v>865</v>
      </c>
      <c r="B29" s="115" t="str">
        <f>"SID_"&amp;UPPER(SUBSTITUTE(A29," ","_"))</f>
        <v>SID_DIVINE_FAVOR</v>
      </c>
      <c r="C29" s="119" t="s">
        <v>96</v>
      </c>
      <c r="D29" s="119">
        <v>0</v>
      </c>
      <c r="E29" s="119">
        <v>50</v>
      </c>
      <c r="F29" s="119">
        <v>40</v>
      </c>
      <c r="G29" s="119" t="s">
        <v>837</v>
      </c>
      <c r="H29" s="119">
        <v>1</v>
      </c>
      <c r="I29" s="119" t="s">
        <v>606</v>
      </c>
      <c r="J29" s="119" t="s">
        <v>1615</v>
      </c>
      <c r="K29" s="114" t="str">
        <f t="shared" si="0"/>
        <v>SpellData.create(SID_DIVINE_FAVOR,"神恩",50,0,40,OrderId("massteleport"),1,ORDER_TYPE_IMMEDIATE).setCCC2(50,0,40).setCCC3(50,0,40);</v>
      </c>
      <c r="L29" s="114" t="str">
        <f t="shared" si="1"/>
        <v>SpellData.create(SID_DIVINE_FAVOR,"Divine Favor",50,0,40,OrderId("massteleport"),1,ORDER_TYPE_IMMEDIATE).setCCC2(50,0,40).setCCC3(50,0,40);</v>
      </c>
      <c r="M29" s="119" t="s">
        <v>1669</v>
      </c>
      <c r="N29" s="119"/>
      <c r="O29" s="119"/>
      <c r="P29" s="119"/>
      <c r="Q29" s="119"/>
      <c r="R29" s="119"/>
      <c r="S29" s="119"/>
      <c r="T29" s="119"/>
      <c r="U29" s="119"/>
      <c r="V29" s="119"/>
      <c r="W29" s="119"/>
      <c r="X29" s="119"/>
    </row>
    <row r="30" spans="1:24">
      <c r="A30" s="119" t="s">
        <v>864</v>
      </c>
      <c r="B30" s="115" t="str">
        <f t="shared" si="4"/>
        <v>SID_BEACON_OF_LIGHT</v>
      </c>
      <c r="C30" s="119" t="s">
        <v>98</v>
      </c>
      <c r="D30" s="119">
        <v>0</v>
      </c>
      <c r="E30" s="119">
        <v>10</v>
      </c>
      <c r="F30" s="119">
        <v>10</v>
      </c>
      <c r="G30" s="119" t="s">
        <v>863</v>
      </c>
      <c r="H30" s="119">
        <v>1</v>
      </c>
      <c r="I30" s="119" t="s">
        <v>730</v>
      </c>
      <c r="J30" s="119"/>
      <c r="K30" s="114" t="str">
        <f t="shared" si="0"/>
        <v>SpellData.create(SID_BEACON_OF_LIGHT,"圣光印记",10,0,10,OrderId("summonphoenix"),1,ORDER_TYPE_TARGET);</v>
      </c>
      <c r="L30" s="114" t="str">
        <f t="shared" si="1"/>
        <v>SpellData.create(SID_BEACON_OF_LIGHT,"Beacon of Light",10,0,10,OrderId("summonphoenix"),1,ORDER_TYPE_TARGET);</v>
      </c>
      <c r="M30" s="119" t="s">
        <v>1669</v>
      </c>
      <c r="N30" s="119"/>
      <c r="O30" s="119"/>
      <c r="P30" s="119"/>
      <c r="Q30" s="119"/>
      <c r="R30" s="119"/>
      <c r="S30" s="119"/>
      <c r="T30" s="119"/>
      <c r="U30" s="119"/>
      <c r="V30" s="119"/>
      <c r="W30" s="119"/>
      <c r="X30" s="119"/>
    </row>
    <row r="31" spans="1:24">
      <c r="A31" s="120" t="s">
        <v>749</v>
      </c>
      <c r="B31" s="115" t="str">
        <f t="shared" si="4"/>
        <v>SID_HEAL</v>
      </c>
      <c r="C31" s="120" t="s">
        <v>862</v>
      </c>
      <c r="D31" s="120">
        <v>0</v>
      </c>
      <c r="E31" s="120">
        <v>75</v>
      </c>
      <c r="F31" s="120">
        <v>1</v>
      </c>
      <c r="G31" s="120">
        <v>852063</v>
      </c>
      <c r="H31" s="120">
        <v>1</v>
      </c>
      <c r="I31" s="120" t="s">
        <v>730</v>
      </c>
      <c r="J31" s="120" t="s">
        <v>861</v>
      </c>
      <c r="K31" s="114" t="str">
        <f t="shared" si="0"/>
        <v>SpellData.create(SID_HEAL,"治疗术",75,0,1,852063,1,ORDER_TYPE_TARGET).setCCC2(100,0,1).setCCC3(125,0,1);</v>
      </c>
      <c r="L31" s="114" t="str">
        <f t="shared" si="1"/>
        <v>SpellData.create(SID_HEAL,"Heal",75,0,1,852063,1,ORDER_TYPE_TARGET).setCCC2(100,0,1).setCCC3(125,0,1);</v>
      </c>
      <c r="M31" s="120" t="s">
        <v>1669</v>
      </c>
      <c r="N31" s="120"/>
      <c r="O31" s="120"/>
      <c r="P31" s="120"/>
      <c r="Q31" s="120"/>
      <c r="R31" s="120"/>
      <c r="S31" s="120"/>
      <c r="T31" s="120"/>
      <c r="U31" s="120"/>
      <c r="V31" s="120"/>
      <c r="W31" s="120"/>
      <c r="X31" s="120"/>
    </row>
    <row r="32" spans="1:24">
      <c r="A32" s="120" t="s">
        <v>860</v>
      </c>
      <c r="B32" s="115" t="str">
        <f t="shared" si="4"/>
        <v>SID_PRAYER_OF_HEALING</v>
      </c>
      <c r="C32" s="120" t="s">
        <v>110</v>
      </c>
      <c r="D32" s="120">
        <v>2.4</v>
      </c>
      <c r="E32" s="120">
        <v>100</v>
      </c>
      <c r="F32" s="120">
        <v>0</v>
      </c>
      <c r="G32" s="120" t="s">
        <v>819</v>
      </c>
      <c r="H32" s="120">
        <v>1</v>
      </c>
      <c r="I32" s="120" t="s">
        <v>776</v>
      </c>
      <c r="J32" s="120" t="s">
        <v>859</v>
      </c>
      <c r="K32" s="114" t="str">
        <f t="shared" si="0"/>
        <v>SpellData.create(SID_PRAYER_OF_HEALING,"治疗祷言",100,2.4,0,OrderId("blizzard"),1,ORDER_TYPE_POINT).setCCC2(100,2.1,0).setCCC3(100,1.8,0);</v>
      </c>
      <c r="L32" s="114" t="str">
        <f t="shared" si="1"/>
        <v>SpellData.create(SID_PRAYER_OF_HEALING,"Prayer of Healing",100,2.4,0,OrderId("blizzard"),1,ORDER_TYPE_POINT).setCCC2(100,2.1,0).setCCC3(100,1.8,0);</v>
      </c>
      <c r="M32" s="120" t="s">
        <v>1669</v>
      </c>
      <c r="N32" s="120"/>
      <c r="O32" s="120"/>
      <c r="P32" s="120"/>
      <c r="Q32" s="120"/>
      <c r="R32" s="120"/>
      <c r="S32" s="120"/>
      <c r="T32" s="120"/>
      <c r="U32" s="120"/>
      <c r="V32" s="120"/>
      <c r="W32" s="120"/>
      <c r="X32" s="120"/>
    </row>
    <row r="33" spans="1:24">
      <c r="A33" s="120" t="s">
        <v>748</v>
      </c>
      <c r="B33" s="115" t="str">
        <f t="shared" si="4"/>
        <v>SID_SHIELD</v>
      </c>
      <c r="C33" s="120" t="s">
        <v>115</v>
      </c>
      <c r="D33" s="120">
        <v>0</v>
      </c>
      <c r="E33" s="120">
        <v>100</v>
      </c>
      <c r="F33" s="120">
        <v>4</v>
      </c>
      <c r="G33" s="120">
        <v>852055</v>
      </c>
      <c r="H33" s="120">
        <v>1</v>
      </c>
      <c r="I33" s="120" t="s">
        <v>730</v>
      </c>
      <c r="J33" s="120" t="s">
        <v>858</v>
      </c>
      <c r="K33" s="114" t="str">
        <f t="shared" si="0"/>
        <v>SpellData.create(SID_SHIELD,"护盾术",100,0,4,852055,1,ORDER_TYPE_TARGET).setCCC2(125,0,4).setCCC3(150,0,4);</v>
      </c>
      <c r="L33" s="114" t="str">
        <f t="shared" si="1"/>
        <v>SpellData.create(SID_SHIELD,"Shield",100,0,4,852055,1,ORDER_TYPE_TARGET).setCCC2(125,0,4).setCCC3(150,0,4);</v>
      </c>
      <c r="M33" s="120" t="s">
        <v>1669</v>
      </c>
      <c r="N33" s="120"/>
      <c r="O33" s="120"/>
      <c r="P33" s="120"/>
      <c r="Q33" s="120"/>
      <c r="R33" s="120"/>
      <c r="S33" s="120"/>
      <c r="T33" s="120"/>
      <c r="U33" s="120"/>
      <c r="V33" s="120"/>
      <c r="W33" s="120"/>
      <c r="X33" s="120"/>
    </row>
    <row r="34" spans="1:24">
      <c r="A34" s="120" t="s">
        <v>748</v>
      </c>
      <c r="B34" s="120" t="s">
        <v>857</v>
      </c>
      <c r="C34" s="120" t="s">
        <v>115</v>
      </c>
      <c r="D34" s="120">
        <v>0</v>
      </c>
      <c r="E34" s="120">
        <v>0</v>
      </c>
      <c r="F34" s="120">
        <v>0</v>
      </c>
      <c r="G34" s="120">
        <v>1</v>
      </c>
      <c r="H34" s="120">
        <v>1</v>
      </c>
      <c r="I34" s="120" t="s">
        <v>730</v>
      </c>
      <c r="J34" s="120"/>
      <c r="K34" s="114" t="str">
        <f t="shared" si="0"/>
        <v>SpellData.create(BID_SHIELD,"护盾术",0,0,0,1,1,ORDER_TYPE_TARGET);</v>
      </c>
      <c r="L34" s="114" t="str">
        <f t="shared" si="1"/>
        <v>SpellData.create(BID_SHIELD,"Shield",0,0,0,1,1,ORDER_TYPE_TARGET);</v>
      </c>
      <c r="M34" s="120" t="s">
        <v>1669</v>
      </c>
      <c r="N34" s="120"/>
      <c r="O34" s="120"/>
      <c r="P34" s="120"/>
      <c r="Q34" s="120"/>
      <c r="R34" s="120"/>
      <c r="S34" s="120"/>
      <c r="T34" s="120"/>
      <c r="U34" s="120"/>
      <c r="V34" s="120"/>
      <c r="W34" s="120"/>
      <c r="X34" s="120"/>
    </row>
    <row r="35" spans="1:24">
      <c r="A35" s="120" t="s">
        <v>856</v>
      </c>
      <c r="B35" s="115" t="str">
        <f t="shared" si="4"/>
        <v>SID_PRAYER_OF_MENDING</v>
      </c>
      <c r="C35" s="120" t="s">
        <v>120</v>
      </c>
      <c r="D35" s="120">
        <v>0</v>
      </c>
      <c r="E35" s="120">
        <v>75</v>
      </c>
      <c r="F35" s="120">
        <v>9</v>
      </c>
      <c r="G35" s="120">
        <v>852075</v>
      </c>
      <c r="H35" s="120">
        <v>1</v>
      </c>
      <c r="I35" s="120" t="s">
        <v>730</v>
      </c>
      <c r="J35" s="120" t="s">
        <v>855</v>
      </c>
      <c r="K35" s="114" t="str">
        <f t="shared" si="0"/>
        <v>SpellData.create(SID_PRAYER_OF_MENDING,"愈合祷言",75,0,9,852075,1,ORDER_TYPE_TARGET).setCCC2(85,0,7).setCCC3(95,0,5);</v>
      </c>
      <c r="L35" s="114" t="str">
        <f t="shared" si="1"/>
        <v>SpellData.create(SID_PRAYER_OF_MENDING,"Prayer of Mending",75,0,9,852075,1,ORDER_TYPE_TARGET).setCCC2(85,0,7).setCCC3(95,0,5);</v>
      </c>
      <c r="M35" s="120" t="s">
        <v>1669</v>
      </c>
      <c r="N35" s="120"/>
      <c r="O35" s="120"/>
      <c r="P35" s="120"/>
      <c r="Q35" s="120"/>
      <c r="R35" s="120"/>
      <c r="S35" s="120"/>
      <c r="T35" s="120"/>
      <c r="U35" s="120"/>
      <c r="V35" s="120"/>
      <c r="W35" s="120"/>
      <c r="X35" s="120"/>
    </row>
    <row r="36" spans="1:24">
      <c r="A36" s="120" t="s">
        <v>853</v>
      </c>
      <c r="B36" s="115" t="str">
        <f t="shared" si="4"/>
        <v>SID_DISPEL</v>
      </c>
      <c r="C36" s="120" t="s">
        <v>854</v>
      </c>
      <c r="D36" s="120">
        <v>0</v>
      </c>
      <c r="E36" s="120">
        <v>45</v>
      </c>
      <c r="F36" s="120">
        <v>3</v>
      </c>
      <c r="G36" s="120">
        <v>852057</v>
      </c>
      <c r="H36" s="120">
        <v>1</v>
      </c>
      <c r="I36" s="120" t="s">
        <v>730</v>
      </c>
      <c r="J36" s="120" t="s">
        <v>852</v>
      </c>
      <c r="K36" s="114" t="str">
        <f t="shared" si="0"/>
        <v>SpellData.create(SID_DISPEL,"驱散魔法",45,0,3,852057,1,ORDER_TYPE_TARGET).setCCC2(60,0,3).setCCC3(75,0,3);</v>
      </c>
      <c r="L36" s="114" t="str">
        <f t="shared" si="1"/>
        <v>SpellData.create(SID_DISPEL,"Dispel",45,0,3,852057,1,ORDER_TYPE_TARGET).setCCC2(60,0,3).setCCC3(75,0,3);</v>
      </c>
      <c r="M36" s="120" t="s">
        <v>1669</v>
      </c>
      <c r="N36" s="120"/>
      <c r="O36" s="120"/>
      <c r="P36" s="120"/>
      <c r="Q36" s="120"/>
      <c r="R36" s="120"/>
      <c r="S36" s="120"/>
      <c r="T36" s="120"/>
      <c r="U36" s="120"/>
      <c r="V36" s="120"/>
      <c r="W36" s="120"/>
      <c r="X36" s="120"/>
    </row>
    <row r="37" spans="1:24">
      <c r="A37" s="121" t="s">
        <v>1616</v>
      </c>
      <c r="B37" s="115" t="str">
        <f t="shared" si="4"/>
        <v>SID_DARK_ARROW</v>
      </c>
      <c r="C37" s="121" t="s">
        <v>139</v>
      </c>
      <c r="D37" s="121">
        <v>0</v>
      </c>
      <c r="E37" s="121">
        <v>4</v>
      </c>
      <c r="F37" s="121">
        <v>5</v>
      </c>
      <c r="G37" s="121" t="s">
        <v>801</v>
      </c>
      <c r="H37" s="121">
        <v>1</v>
      </c>
      <c r="I37" s="121" t="s">
        <v>730</v>
      </c>
      <c r="J37" s="121" t="s">
        <v>851</v>
      </c>
      <c r="K37" s="114" t="str">
        <f t="shared" si="0"/>
        <v>SpellData.create(SID_DARK_ARROW,"黑箭",4,0,5,OrderId("thunderbolt"),1,ORDER_TYPE_TARGET).setCCC2(5,0,5).setCCC2(6,0,5);</v>
      </c>
      <c r="L37" s="114" t="str">
        <f t="shared" si="1"/>
        <v>SpellData.create(SID_DARK_ARROW,"Dark Arrow",4,0,5,OrderId("thunderbolt"),1,ORDER_TYPE_TARGET).setCCC2(5,0,5).setCCC2(6,0,5);</v>
      </c>
      <c r="M37" s="121" t="s">
        <v>1669</v>
      </c>
      <c r="N37" s="121"/>
      <c r="O37" s="121"/>
      <c r="P37" s="121"/>
      <c r="Q37" s="121"/>
      <c r="R37" s="121"/>
      <c r="S37" s="121"/>
      <c r="T37" s="121"/>
      <c r="U37" s="121"/>
      <c r="V37" s="121"/>
      <c r="W37" s="121"/>
      <c r="X37" s="121"/>
    </row>
    <row r="38" spans="1:24">
      <c r="A38" s="121" t="s">
        <v>850</v>
      </c>
      <c r="B38" s="115" t="str">
        <f t="shared" si="4"/>
        <v>SID_CONCERNTRATION</v>
      </c>
      <c r="C38" s="121" t="s">
        <v>141</v>
      </c>
      <c r="D38" s="121">
        <v>0</v>
      </c>
      <c r="E38" s="121">
        <v>0</v>
      </c>
      <c r="F38" s="121">
        <v>13</v>
      </c>
      <c r="G38" s="121" t="s">
        <v>734</v>
      </c>
      <c r="H38" s="121">
        <v>1</v>
      </c>
      <c r="I38" s="121" t="s">
        <v>606</v>
      </c>
      <c r="J38" s="121"/>
      <c r="K38" s="114" t="str">
        <f t="shared" si="0"/>
        <v>SpellData.create(SID_CONCERNTRATION,"专注",0,0,13,OrderId("thunderclap"),1,ORDER_TYPE_IMMEDIATE);</v>
      </c>
      <c r="L38" s="114" t="str">
        <f t="shared" si="1"/>
        <v>SpellData.create(SID_CONCERNTRATION,"Concerntration",0,0,13,OrderId("thunderclap"),1,ORDER_TYPE_IMMEDIATE);</v>
      </c>
      <c r="M38" s="121" t="s">
        <v>1669</v>
      </c>
      <c r="N38" s="121"/>
      <c r="O38" s="121"/>
      <c r="P38" s="121"/>
      <c r="Q38" s="121"/>
      <c r="R38" s="121"/>
      <c r="S38" s="121"/>
      <c r="T38" s="121"/>
      <c r="U38" s="121"/>
      <c r="V38" s="121"/>
      <c r="W38" s="121"/>
      <c r="X38" s="121"/>
    </row>
    <row r="39" spans="1:24">
      <c r="A39" s="121" t="s">
        <v>746</v>
      </c>
      <c r="B39" s="115" t="str">
        <f t="shared" si="4"/>
        <v>SID_FREEZING_TRAP</v>
      </c>
      <c r="C39" s="121" t="s">
        <v>142</v>
      </c>
      <c r="D39" s="121">
        <v>0</v>
      </c>
      <c r="E39" s="121">
        <v>0</v>
      </c>
      <c r="F39" s="121">
        <v>16</v>
      </c>
      <c r="G39" s="121" t="s">
        <v>819</v>
      </c>
      <c r="H39" s="121">
        <v>1</v>
      </c>
      <c r="I39" s="121" t="s">
        <v>776</v>
      </c>
      <c r="J39" s="121" t="s">
        <v>849</v>
      </c>
      <c r="K39" s="114" t="str">
        <f t="shared" si="0"/>
        <v>SpellData.create(SID_FREEZING_TRAP,"冰冻陷阱",0,0,16,OrderId("blizzard"),1,ORDER_TYPE_POINT).setCCC2(0,0,13).setCCC3(0,0,10);</v>
      </c>
      <c r="L39" s="114" t="str">
        <f t="shared" si="1"/>
        <v>SpellData.create(SID_FREEZING_TRAP,"Freezing Trap",0,0,16,OrderId("blizzard"),1,ORDER_TYPE_POINT).setCCC2(0,0,13).setCCC3(0,0,10);</v>
      </c>
      <c r="M39" s="121" t="s">
        <v>1669</v>
      </c>
      <c r="N39" s="121"/>
      <c r="O39" s="121"/>
      <c r="P39" s="121"/>
      <c r="Q39" s="121"/>
      <c r="R39" s="121"/>
      <c r="S39" s="121"/>
      <c r="T39" s="121"/>
      <c r="U39" s="121"/>
      <c r="V39" s="121"/>
      <c r="W39" s="121"/>
      <c r="X39" s="121"/>
    </row>
    <row r="40" spans="1:24">
      <c r="A40" s="121" t="s">
        <v>1617</v>
      </c>
      <c r="B40" s="115" t="str">
        <f t="shared" si="4"/>
        <v>SID_POWER_OF_BANSHEE</v>
      </c>
      <c r="C40" s="121" t="s">
        <v>848</v>
      </c>
      <c r="D40" s="121">
        <v>0</v>
      </c>
      <c r="E40" s="121">
        <v>0</v>
      </c>
      <c r="F40" s="121">
        <v>1</v>
      </c>
      <c r="G40" s="121" t="s">
        <v>1618</v>
      </c>
      <c r="H40" s="121">
        <v>1</v>
      </c>
      <c r="I40" s="121" t="s">
        <v>606</v>
      </c>
      <c r="J40" s="121"/>
      <c r="K40" s="114" t="str">
        <f t="shared" si="0"/>
        <v>SpellData.create(SID_POWER_OF_BANSHEE,"憎恶之力",0,0,1,OrderId("howlofterror"),1,ORDER_TYPE_IMMEDIATE);</v>
      </c>
      <c r="L40" s="114" t="str">
        <f t="shared" si="1"/>
        <v>SpellData.create(SID_POWER_OF_BANSHEE,"Power of Banshee",0,0,1,OrderId("howlofterror"),1,ORDER_TYPE_IMMEDIATE);</v>
      </c>
      <c r="M40" s="121" t="s">
        <v>1669</v>
      </c>
      <c r="N40" s="121"/>
      <c r="O40" s="121"/>
      <c r="P40" s="121"/>
      <c r="Q40" s="121"/>
      <c r="R40" s="121"/>
      <c r="S40" s="121"/>
      <c r="T40" s="121"/>
      <c r="U40" s="121"/>
      <c r="V40" s="121"/>
      <c r="W40" s="121"/>
      <c r="X40" s="121"/>
    </row>
    <row r="41" spans="1:24">
      <c r="A41" s="121" t="s">
        <v>847</v>
      </c>
      <c r="B41" s="115" t="str">
        <f t="shared" si="4"/>
        <v>SID_DEATH_PACT</v>
      </c>
      <c r="C41" s="121" t="s">
        <v>146</v>
      </c>
      <c r="D41" s="121">
        <v>0</v>
      </c>
      <c r="E41" s="121">
        <v>0</v>
      </c>
      <c r="F41" s="121">
        <v>5</v>
      </c>
      <c r="G41" s="121" t="s">
        <v>739</v>
      </c>
      <c r="H41" s="121">
        <v>1</v>
      </c>
      <c r="I41" s="121" t="s">
        <v>606</v>
      </c>
      <c r="J41" s="121"/>
      <c r="K41" s="114" t="str">
        <f t="shared" si="0"/>
        <v>SpellData.create(SID_DEATH_PACT,"死亡契约",0,0,5,OrderId("stomp"),1,ORDER_TYPE_IMMEDIATE);</v>
      </c>
      <c r="L41" s="114" t="str">
        <f t="shared" si="1"/>
        <v>SpellData.create(SID_DEATH_PACT,"Death Pact",0,0,5,OrderId("stomp"),1,ORDER_TYPE_IMMEDIATE);</v>
      </c>
      <c r="M41" s="121" t="s">
        <v>1669</v>
      </c>
      <c r="N41" s="121"/>
      <c r="O41" s="121"/>
      <c r="P41" s="121"/>
      <c r="Q41" s="121"/>
      <c r="R41" s="121"/>
      <c r="S41" s="121"/>
      <c r="T41" s="121"/>
      <c r="U41" s="121"/>
      <c r="V41" s="121"/>
      <c r="W41" s="121"/>
      <c r="X41" s="121"/>
    </row>
    <row r="42" spans="1:24">
      <c r="A42" s="121" t="s">
        <v>846</v>
      </c>
      <c r="B42" s="115" t="str">
        <f t="shared" si="4"/>
        <v>SID_SUMMON_GHOUL</v>
      </c>
      <c r="C42" s="121" t="s">
        <v>147</v>
      </c>
      <c r="D42" s="121">
        <v>0</v>
      </c>
      <c r="E42" s="121">
        <v>50</v>
      </c>
      <c r="F42" s="121">
        <v>60</v>
      </c>
      <c r="G42" s="121" t="s">
        <v>836</v>
      </c>
      <c r="H42" s="121">
        <v>1</v>
      </c>
      <c r="I42" s="121" t="s">
        <v>606</v>
      </c>
      <c r="J42" s="121" t="s">
        <v>845</v>
      </c>
      <c r="K42" s="114" t="str">
        <f t="shared" si="0"/>
        <v>SpellData.create(SID_SUMMON_GHOUL,"食尸鬼仆从",50,0,60,OrderId("voodoo"),1,ORDER_TYPE_IMMEDIATE).setCCC2(0,0,45).setCCC3(0,0,30);</v>
      </c>
      <c r="L42" s="114" t="str">
        <f t="shared" si="1"/>
        <v>SpellData.create(SID_SUMMON_GHOUL,"Summon Ghoul",50,0,60,OrderId("voodoo"),1,ORDER_TYPE_IMMEDIATE).setCCC2(0,0,45).setCCC3(0,0,30);</v>
      </c>
      <c r="M42" s="121" t="s">
        <v>1669</v>
      </c>
      <c r="N42" s="121"/>
      <c r="O42" s="121"/>
      <c r="P42" s="121"/>
      <c r="Q42" s="121"/>
      <c r="R42" s="121"/>
      <c r="S42" s="121"/>
      <c r="T42" s="121"/>
      <c r="U42" s="121"/>
      <c r="V42" s="121"/>
      <c r="W42" s="121"/>
      <c r="X42" s="121"/>
    </row>
    <row r="43" spans="1:24">
      <c r="A43" s="121" t="s">
        <v>844</v>
      </c>
      <c r="B43" s="115" t="str">
        <f t="shared" si="4"/>
        <v>SID_LIFE_LEECH</v>
      </c>
      <c r="C43" s="121" t="s">
        <v>154</v>
      </c>
      <c r="D43" s="121">
        <v>0</v>
      </c>
      <c r="E43" s="121">
        <v>0</v>
      </c>
      <c r="F43" s="121">
        <v>1</v>
      </c>
      <c r="G43" s="121">
        <v>0</v>
      </c>
      <c r="H43" s="121">
        <v>1</v>
      </c>
      <c r="I43" s="121" t="s">
        <v>606</v>
      </c>
      <c r="J43" s="121"/>
      <c r="K43" s="114" t="str">
        <f t="shared" si="0"/>
        <v>SpellData.create(SID_LIFE_LEECH,"生命偷取",0,0,1,0,1,ORDER_TYPE_IMMEDIATE);</v>
      </c>
      <c r="L43" s="114" t="str">
        <f t="shared" si="1"/>
        <v>SpellData.create(SID_LIFE_LEECH,"Life Leech",0,0,1,0,1,ORDER_TYPE_IMMEDIATE);</v>
      </c>
      <c r="M43" s="121" t="s">
        <v>1669</v>
      </c>
      <c r="N43" s="121"/>
      <c r="O43" s="121"/>
      <c r="P43" s="121"/>
      <c r="Q43" s="121"/>
      <c r="R43" s="121"/>
      <c r="S43" s="121"/>
      <c r="T43" s="121"/>
      <c r="U43" s="121"/>
      <c r="V43" s="121"/>
      <c r="W43" s="121"/>
      <c r="X43" s="121"/>
    </row>
    <row r="44" spans="1:24">
      <c r="A44" s="122" t="s">
        <v>843</v>
      </c>
      <c r="B44" s="115" t="str">
        <f t="shared" si="4"/>
        <v>SID_HEROIC_STRIKE</v>
      </c>
      <c r="C44" s="122" t="s">
        <v>179</v>
      </c>
      <c r="D44" s="122">
        <v>0</v>
      </c>
      <c r="E44" s="122">
        <v>0</v>
      </c>
      <c r="F44" s="122">
        <v>1</v>
      </c>
      <c r="G44" s="122" t="s">
        <v>1559</v>
      </c>
      <c r="H44" s="122">
        <v>1</v>
      </c>
      <c r="I44" s="122" t="s">
        <v>606</v>
      </c>
      <c r="J44" s="122"/>
      <c r="K44" s="114" t="str">
        <f t="shared" si="0"/>
        <v>SpellData.create(SID_HEROIC_STRIKE,"英勇打击",0,0,1,OrderId("roar"),1,ORDER_TYPE_IMMEDIATE);</v>
      </c>
      <c r="L44" s="114" t="str">
        <f t="shared" si="1"/>
        <v>SpellData.create(SID_HEROIC_STRIKE,"Heroic Strike",0,0,1,OrderId("roar"),1,ORDER_TYPE_IMMEDIATE);</v>
      </c>
      <c r="M44" s="122" t="s">
        <v>1669</v>
      </c>
      <c r="N44" s="122"/>
      <c r="O44" s="122"/>
      <c r="P44" s="122"/>
      <c r="Q44" s="122"/>
      <c r="R44" s="122"/>
      <c r="S44" s="122"/>
      <c r="T44" s="122"/>
      <c r="U44" s="122"/>
      <c r="V44" s="122"/>
      <c r="W44" s="122"/>
      <c r="X44" s="122"/>
    </row>
    <row r="45" spans="1:24">
      <c r="A45" s="122" t="s">
        <v>842</v>
      </c>
      <c r="B45" s="115" t="str">
        <f t="shared" si="4"/>
        <v>SID_REND</v>
      </c>
      <c r="C45" s="122" t="s">
        <v>174</v>
      </c>
      <c r="D45" s="115">
        <f ca="1">OFFSET(PlayerAbilities!$A$1, MATCH($A45,PlayerAbilities!$D$1:$D$187,0)-1, MATCH("Cast",PlayerAbilities!$A$1:$AK$1,0)-1)</f>
        <v>0</v>
      </c>
      <c r="E45" s="115">
        <f ca="1">OFFSET(PlayerAbilities!$A$1, MATCH($A45,PlayerAbilities!$D$1:$D$187,0)-1, MATCH("Cost",PlayerAbilities!$A$1:$AK$1,0)-1)</f>
        <v>0</v>
      </c>
      <c r="F45" s="115">
        <f ca="1">OFFSET(PlayerAbilities!$A$1, MATCH($A45,PlayerAbilities!$D$1:$D$187,0)-1, MATCH("CD",PlayerAbilities!$A$1:$AK$1,0)-1)</f>
        <v>6</v>
      </c>
      <c r="G45" s="122" t="s">
        <v>841</v>
      </c>
      <c r="H45" s="122">
        <v>1</v>
      </c>
      <c r="I45" s="122" t="s">
        <v>730</v>
      </c>
      <c r="J45" s="122"/>
      <c r="K45" s="114" t="str">
        <f t="shared" ca="1" si="0"/>
        <v>SpellData.create(SID_REND,"撕裂",0,0,6,OrderId("whirlwind"),1,ORDER_TYPE_TARGET);</v>
      </c>
      <c r="L45" s="114" t="str">
        <f t="shared" ca="1" si="1"/>
        <v>SpellData.create(SID_REND,"Rend",0,0,6,OrderId("whirlwind"),1,ORDER_TYPE_TARGET);</v>
      </c>
      <c r="M45" s="122" t="s">
        <v>1669</v>
      </c>
      <c r="N45" s="122"/>
      <c r="O45" s="122"/>
      <c r="P45" s="122"/>
      <c r="Q45" s="122"/>
      <c r="R45" s="122"/>
      <c r="S45" s="122"/>
      <c r="T45" s="122"/>
      <c r="U45" s="122"/>
      <c r="V45" s="122"/>
      <c r="W45" s="122"/>
      <c r="X45" s="122"/>
    </row>
    <row r="46" spans="1:24">
      <c r="A46" s="122" t="s">
        <v>1619</v>
      </c>
      <c r="B46" s="115" t="str">
        <f t="shared" si="4"/>
        <v>SID_OVER_POWER</v>
      </c>
      <c r="C46" s="122" t="s">
        <v>187</v>
      </c>
      <c r="D46" s="122">
        <v>0</v>
      </c>
      <c r="E46" s="122">
        <v>0</v>
      </c>
      <c r="F46" s="122">
        <v>3.5</v>
      </c>
      <c r="G46" s="122" t="s">
        <v>840</v>
      </c>
      <c r="H46" s="122">
        <v>1</v>
      </c>
      <c r="I46" s="122" t="s">
        <v>730</v>
      </c>
      <c r="J46" s="122"/>
      <c r="K46" s="114" t="str">
        <f t="shared" si="0"/>
        <v>SpellData.create(SID_OVER_POWER,"压制",0,0,3.5,OrderId("windwalk"),1,ORDER_TYPE_TARGET);</v>
      </c>
      <c r="L46" s="114" t="str">
        <f t="shared" si="1"/>
        <v>SpellData.create(SID_OVER_POWER,"Over Power",0,0,3.5,OrderId("windwalk"),1,ORDER_TYPE_TARGET);</v>
      </c>
      <c r="M46" s="122" t="s">
        <v>1669</v>
      </c>
      <c r="N46" s="122"/>
      <c r="O46" s="122"/>
      <c r="P46" s="122"/>
      <c r="Q46" s="122"/>
      <c r="R46" s="122"/>
      <c r="S46" s="122"/>
      <c r="T46" s="122"/>
      <c r="U46" s="122"/>
      <c r="V46" s="122"/>
      <c r="W46" s="122"/>
      <c r="X46" s="122"/>
    </row>
    <row r="47" spans="1:24">
      <c r="A47" s="122" t="s">
        <v>747</v>
      </c>
      <c r="B47" s="115" t="str">
        <f t="shared" si="4"/>
        <v>SID_MORTAL_STRIKE</v>
      </c>
      <c r="C47" s="122" t="s">
        <v>189</v>
      </c>
      <c r="D47" s="122">
        <v>0</v>
      </c>
      <c r="E47" s="122">
        <v>15</v>
      </c>
      <c r="F47" s="122">
        <v>9</v>
      </c>
      <c r="G47" s="122" t="s">
        <v>839</v>
      </c>
      <c r="H47" s="122">
        <v>1</v>
      </c>
      <c r="I47" s="122" t="s">
        <v>730</v>
      </c>
      <c r="J47" s="122" t="s">
        <v>838</v>
      </c>
      <c r="K47" s="114" t="str">
        <f t="shared" si="0"/>
        <v>SpellData.create(SID_MORTAL_STRIKE,"致死打击",15,0,9,OrderId("drunkenhaze"),1,ORDER_TYPE_TARGET).setCCC2(25,0,8).setCCC3(35,0,7);</v>
      </c>
      <c r="L47" s="114" t="str">
        <f t="shared" si="1"/>
        <v>SpellData.create(SID_MORTAL_STRIKE,"Mortal Strike",15,0,9,OrderId("drunkenhaze"),1,ORDER_TYPE_TARGET).setCCC2(25,0,8).setCCC3(35,0,7);</v>
      </c>
      <c r="M47" s="122" t="s">
        <v>1669</v>
      </c>
      <c r="N47" s="122"/>
      <c r="O47" s="122"/>
      <c r="P47" s="122"/>
      <c r="Q47" s="122"/>
      <c r="R47" s="122"/>
      <c r="S47" s="122"/>
      <c r="T47" s="122"/>
      <c r="U47" s="122"/>
      <c r="V47" s="122"/>
      <c r="W47" s="122"/>
      <c r="X47" s="122"/>
    </row>
    <row r="48" spans="1:24">
      <c r="A48" s="122" t="s">
        <v>835</v>
      </c>
      <c r="B48" s="115" t="str">
        <f>"SID_"&amp;UPPER(SUBSTITUTE(A48," ","_"))</f>
        <v>SID_EXECUTE</v>
      </c>
      <c r="C48" s="122" t="s">
        <v>193</v>
      </c>
      <c r="D48" s="122">
        <v>0</v>
      </c>
      <c r="E48" s="122">
        <v>0</v>
      </c>
      <c r="F48" s="122">
        <v>1</v>
      </c>
      <c r="G48" s="122" t="s">
        <v>733</v>
      </c>
      <c r="H48" s="122">
        <v>1</v>
      </c>
      <c r="I48" s="122" t="s">
        <v>730</v>
      </c>
      <c r="J48" s="122"/>
      <c r="K48" s="114" t="str">
        <f t="shared" si="0"/>
        <v>SpellData.create(SID_EXECUTE,"斩杀",0,0,1,OrderId("slow"),1,ORDER_TYPE_TARGET);</v>
      </c>
      <c r="L48" s="114" t="str">
        <f t="shared" si="1"/>
        <v>SpellData.create(SID_EXECUTE,"Execute",0,0,1,OrderId("slow"),1,ORDER_TYPE_TARGET);</v>
      </c>
      <c r="M48" s="122" t="s">
        <v>1669</v>
      </c>
      <c r="N48" s="122"/>
      <c r="O48" s="122"/>
      <c r="P48" s="122"/>
      <c r="Q48" s="122"/>
      <c r="R48" s="122"/>
      <c r="S48" s="122"/>
      <c r="T48" s="122"/>
      <c r="U48" s="122"/>
      <c r="V48" s="122"/>
      <c r="W48" s="122"/>
      <c r="X48" s="122"/>
    </row>
    <row r="49" spans="1:24">
      <c r="A49" s="123" t="s">
        <v>745</v>
      </c>
      <c r="B49" s="115" t="str">
        <f t="shared" si="4"/>
        <v>SID_FROST_BOLT</v>
      </c>
      <c r="C49" s="123" t="s">
        <v>205</v>
      </c>
      <c r="D49" s="123">
        <v>2</v>
      </c>
      <c r="E49" s="123">
        <v>15</v>
      </c>
      <c r="F49" s="123">
        <v>0</v>
      </c>
      <c r="G49" s="123" t="s">
        <v>732</v>
      </c>
      <c r="H49" s="123">
        <v>1</v>
      </c>
      <c r="I49" s="123" t="s">
        <v>730</v>
      </c>
      <c r="J49" s="123" t="s">
        <v>834</v>
      </c>
      <c r="K49" s="114" t="str">
        <f t="shared" si="0"/>
        <v>SpellData.create(SID_FROST_BOLT,"寒冰箭",15,2,0,OrderId("heal"),1,ORDER_TYPE_TARGET).setCCC2(30,2,0).setCCC3(45,2,0);</v>
      </c>
      <c r="L49" s="114" t="str">
        <f t="shared" si="1"/>
        <v>SpellData.create(SID_FROST_BOLT,"Frost Bolt",15,2,0,OrderId("heal"),1,ORDER_TYPE_TARGET).setCCC2(30,2,0).setCCC3(45,2,0);</v>
      </c>
      <c r="M49" s="123" t="s">
        <v>1669</v>
      </c>
      <c r="N49" s="123"/>
      <c r="O49" s="123"/>
      <c r="P49" s="123"/>
      <c r="Q49" s="123"/>
      <c r="R49" s="123"/>
      <c r="S49" s="123"/>
      <c r="T49" s="123"/>
      <c r="U49" s="123"/>
      <c r="V49" s="123"/>
      <c r="W49" s="123"/>
      <c r="X49" s="123"/>
    </row>
    <row r="50" spans="1:24">
      <c r="A50" s="123" t="s">
        <v>833</v>
      </c>
      <c r="B50" s="115" t="str">
        <f t="shared" si="4"/>
        <v>SID_BLIZZARD</v>
      </c>
      <c r="C50" s="123" t="s">
        <v>208</v>
      </c>
      <c r="D50" s="123">
        <v>0</v>
      </c>
      <c r="E50" s="123">
        <v>100</v>
      </c>
      <c r="F50" s="123">
        <v>10</v>
      </c>
      <c r="G50" s="123" t="s">
        <v>819</v>
      </c>
      <c r="H50" s="123">
        <v>1</v>
      </c>
      <c r="I50" s="123" t="s">
        <v>776</v>
      </c>
      <c r="J50" s="123" t="s">
        <v>1620</v>
      </c>
      <c r="K50" s="114" t="str">
        <f t="shared" si="0"/>
        <v>SpellData.create(SID_BLIZZARD,"暴风雪",100,0,10,OrderId("blizzard"),1,ORDER_TYPE_POINT).setCCC2(135,0,10).setCCC3(170,0,10);</v>
      </c>
      <c r="L50" s="114" t="str">
        <f t="shared" si="1"/>
        <v>SpellData.create(SID_BLIZZARD,"Blizzard",100,0,10,OrderId("blizzard"),1,ORDER_TYPE_POINT).setCCC2(135,0,10).setCCC3(170,0,10);</v>
      </c>
      <c r="M50" s="123" t="s">
        <v>1669</v>
      </c>
      <c r="N50" s="123"/>
      <c r="O50" s="123"/>
      <c r="P50" s="123"/>
      <c r="Q50" s="123"/>
      <c r="R50" s="123"/>
      <c r="S50" s="123"/>
      <c r="T50" s="123"/>
      <c r="U50" s="123"/>
      <c r="V50" s="123"/>
      <c r="W50" s="123"/>
      <c r="X50" s="123"/>
    </row>
    <row r="51" spans="1:24">
      <c r="A51" s="123" t="s">
        <v>832</v>
      </c>
      <c r="B51" s="115" t="str">
        <f t="shared" si="4"/>
        <v>SID_FROST_NOVA</v>
      </c>
      <c r="C51" s="123" t="s">
        <v>215</v>
      </c>
      <c r="D51" s="115">
        <f ca="1">OFFSET(PlayerAbilities!$A$1, MATCH($A51,PlayerAbilities!$D$1:$D$187,0)-1, MATCH("Cast",PlayerAbilities!$A$1:$AK$1,0)-1)</f>
        <v>0</v>
      </c>
      <c r="E51" s="115">
        <f ca="1">OFFSET(PlayerAbilities!$A$1, MATCH($A51,PlayerAbilities!$D$1:$D$187,0)-1, MATCH("Cost",PlayerAbilities!$A$1:$AK$1,0)-1)</f>
        <v>50</v>
      </c>
      <c r="F51" s="115">
        <f ca="1">OFFSET(PlayerAbilities!$A$1, MATCH($A51,PlayerAbilities!$D$1:$D$187,0)-1, MATCH("CD",PlayerAbilities!$A$1:$AK$1,0)-1)</f>
        <v>15</v>
      </c>
      <c r="G51" s="123" t="s">
        <v>831</v>
      </c>
      <c r="H51" s="123">
        <v>1</v>
      </c>
      <c r="I51" s="123" t="s">
        <v>606</v>
      </c>
      <c r="J51" s="123" t="s">
        <v>1747</v>
      </c>
      <c r="K51" s="114" t="str">
        <f t="shared" ca="1" si="0"/>
        <v>SpellData.create(SID_FROST_NOVA,"冰冻新星",50,0,15,OrderId("frostnova"),1,ORDER_TYPE_IMMEDIATE).setCCC2(50,0,15).setCCC3(50,0,12);</v>
      </c>
      <c r="L51" s="114" t="str">
        <f t="shared" ca="1" si="1"/>
        <v>SpellData.create(SID_FROST_NOVA,"Frost Nova",50,0,15,OrderId("frostnova"),1,ORDER_TYPE_IMMEDIATE).setCCC2(50,0,15).setCCC3(50,0,12);</v>
      </c>
      <c r="M51" s="123" t="s">
        <v>1669</v>
      </c>
      <c r="N51" s="123"/>
      <c r="O51" s="123"/>
      <c r="P51" s="123"/>
      <c r="Q51" s="123"/>
      <c r="R51" s="123"/>
      <c r="S51" s="123"/>
      <c r="T51" s="123"/>
      <c r="U51" s="123"/>
      <c r="V51" s="123"/>
      <c r="W51" s="123"/>
      <c r="X51" s="123"/>
    </row>
    <row r="52" spans="1:24">
      <c r="A52" s="123" t="s">
        <v>744</v>
      </c>
      <c r="B52" s="115" t="str">
        <f t="shared" si="4"/>
        <v>SID_POLYMORPH</v>
      </c>
      <c r="C52" s="123" t="s">
        <v>226</v>
      </c>
      <c r="D52" s="115">
        <f ca="1">OFFSET(PlayerAbilities!$A$1, MATCH($A52,PlayerAbilities!$D$1:$D$187,0)-1, MATCH("Cast",PlayerAbilities!$A$1:$AK$1,0)-1)</f>
        <v>0</v>
      </c>
      <c r="E52" s="115">
        <f ca="1">OFFSET(PlayerAbilities!$A$1, MATCH($A52,PlayerAbilities!$D$1:$D$187,0)-1, MATCH("Cost",PlayerAbilities!$A$1:$AK$1,0)-1)</f>
        <v>25</v>
      </c>
      <c r="F52" s="115">
        <f ca="1">OFFSET(PlayerAbilities!$A$1, MATCH($A52,PlayerAbilities!$D$1:$D$187,0)-1, MATCH("CD",PlayerAbilities!$A$1:$AK$1,0)-1)</f>
        <v>30</v>
      </c>
      <c r="G52" s="123" t="s">
        <v>830</v>
      </c>
      <c r="H52" s="123">
        <v>1</v>
      </c>
      <c r="I52" s="123" t="s">
        <v>730</v>
      </c>
      <c r="J52" s="123" t="s">
        <v>829</v>
      </c>
      <c r="K52" s="114" t="str">
        <f t="shared" ca="1" si="0"/>
        <v>SpellData.create(SID_POLYMORPH,"变形术",25,0,30,OrderId("polymorph"),1,ORDER_TYPE_TARGET).setCCC2(25,0,22).setCCC3(25,0,14);</v>
      </c>
      <c r="L52" s="114" t="str">
        <f t="shared" ca="1" si="1"/>
        <v>SpellData.create(SID_POLYMORPH,"Polymorph",25,0,30,OrderId("polymorph"),1,ORDER_TYPE_TARGET).setCCC2(25,0,22).setCCC3(25,0,14);</v>
      </c>
      <c r="M52" s="123" t="s">
        <v>1669</v>
      </c>
      <c r="N52" s="123"/>
      <c r="O52" s="123"/>
      <c r="P52" s="123"/>
      <c r="Q52" s="123"/>
      <c r="R52" s="123"/>
      <c r="S52" s="123"/>
      <c r="T52" s="123"/>
      <c r="U52" s="123"/>
      <c r="V52" s="123"/>
      <c r="W52" s="123"/>
      <c r="X52" s="123"/>
    </row>
    <row r="53" spans="1:24">
      <c r="A53" s="123" t="s">
        <v>1621</v>
      </c>
      <c r="B53" s="115" t="str">
        <f t="shared" si="4"/>
        <v>SID_POLYMORPH_DUMMY</v>
      </c>
      <c r="C53" s="123" t="s">
        <v>226</v>
      </c>
      <c r="D53" s="123">
        <v>0</v>
      </c>
      <c r="E53" s="123">
        <v>25</v>
      </c>
      <c r="F53" s="123">
        <v>5</v>
      </c>
      <c r="G53" s="123" t="s">
        <v>756</v>
      </c>
      <c r="H53" s="123">
        <v>1</v>
      </c>
      <c r="I53" s="123" t="s">
        <v>730</v>
      </c>
      <c r="J53" s="123"/>
      <c r="K53" s="114" t="str">
        <f t="shared" si="0"/>
        <v>SpellData.create(SID_POLYMORPH_DUMMY,"变形术",25,0,5,OrderId("hex"),1,ORDER_TYPE_TARGET);</v>
      </c>
      <c r="L53" s="114" t="str">
        <f t="shared" si="1"/>
        <v>SpellData.create(SID_POLYMORPH_DUMMY,"Polymorph dummy",25,0,5,OrderId("hex"),1,ORDER_TYPE_TARGET);</v>
      </c>
      <c r="M53" s="123" t="s">
        <v>1669</v>
      </c>
      <c r="N53" s="123"/>
      <c r="O53" s="123"/>
      <c r="P53" s="123"/>
      <c r="Q53" s="123"/>
      <c r="R53" s="123"/>
      <c r="S53" s="123"/>
      <c r="T53" s="123"/>
      <c r="U53" s="123"/>
      <c r="V53" s="123"/>
      <c r="W53" s="123"/>
      <c r="X53" s="123"/>
    </row>
    <row r="54" spans="1:24">
      <c r="A54" s="123" t="s">
        <v>828</v>
      </c>
      <c r="B54" s="115" t="str">
        <f t="shared" si="4"/>
        <v>SID_SPELL_TRANSFER</v>
      </c>
      <c r="C54" s="123" t="s">
        <v>239</v>
      </c>
      <c r="D54" s="115">
        <f ca="1">OFFSET(PlayerAbilities!$A$1, MATCH($A54,PlayerAbilities!$D$1:$D$187,0)-1, MATCH("Cast",PlayerAbilities!$A$1:$AK$1,0)-1)</f>
        <v>0</v>
      </c>
      <c r="E54" s="115">
        <f ca="1">OFFSET(PlayerAbilities!$A$1, MATCH($A54,PlayerAbilities!$D$1:$D$187,0)-1, MATCH("Cost",PlayerAbilities!$A$1:$AK$1,0)-1)</f>
        <v>25</v>
      </c>
      <c r="F54" s="115">
        <f ca="1">OFFSET(PlayerAbilities!$A$1, MATCH($A54,PlayerAbilities!$D$1:$D$187,0)-1, MATCH("CD",PlayerAbilities!$A$1:$AK$1,0)-1)</f>
        <v>6</v>
      </c>
      <c r="G54" s="123" t="s">
        <v>798</v>
      </c>
      <c r="H54" s="123">
        <v>1</v>
      </c>
      <c r="I54" s="123" t="s">
        <v>730</v>
      </c>
      <c r="J54" s="123" t="s">
        <v>1754</v>
      </c>
      <c r="K54" s="114" t="str">
        <f t="shared" ca="1" si="0"/>
        <v>SpellData.create(SID_SPELL_TRANSFER,"法术转移",25,0,6,OrderId("dispel"),1,ORDER_TYPE_TARGET).setCCC2(25,0,3).setCCC3(25,0,1);</v>
      </c>
      <c r="L54" s="114" t="str">
        <f t="shared" ca="1" si="1"/>
        <v>SpellData.create(SID_SPELL_TRANSFER,"Spell Transfer",25,0,6,OrderId("dispel"),1,ORDER_TYPE_TARGET).setCCC2(25,0,3).setCCC3(25,0,1);</v>
      </c>
      <c r="M54" s="123" t="s">
        <v>1669</v>
      </c>
      <c r="N54" s="123"/>
      <c r="O54" s="123"/>
      <c r="P54" s="123"/>
      <c r="Q54" s="123"/>
      <c r="R54" s="123"/>
      <c r="S54" s="123"/>
      <c r="T54" s="123"/>
      <c r="U54" s="123"/>
      <c r="V54" s="123"/>
      <c r="W54" s="123"/>
      <c r="X54" s="123"/>
    </row>
    <row r="55" spans="1:24">
      <c r="A55" s="123" t="s">
        <v>1756</v>
      </c>
      <c r="B55" s="115" t="str">
        <f t="shared" si="4"/>
        <v>SID_SPELL_CHANNEL</v>
      </c>
      <c r="C55" s="123" t="s">
        <v>247</v>
      </c>
      <c r="D55" s="115">
        <f ca="1">OFFSET(PlayerAbilities!$A$1, MATCH($A55,PlayerAbilities!$D$1:$D$187,0)-1, MATCH("Cast",PlayerAbilities!$A$1:$AK$1,0)-1)</f>
        <v>0</v>
      </c>
      <c r="E55" s="115">
        <f ca="1">OFFSET(PlayerAbilities!$A$1, MATCH($A55,PlayerAbilities!$D$1:$D$187,0)-1, MATCH("Cost",PlayerAbilities!$A$1:$AK$1,0)-1)</f>
        <v>15</v>
      </c>
      <c r="F55" s="115">
        <f ca="1">OFFSET(PlayerAbilities!$A$1, MATCH($A55,PlayerAbilities!$D$1:$D$187,0)-1, MATCH("CD",PlayerAbilities!$A$1:$AK$1,0)-1)</f>
        <v>2</v>
      </c>
      <c r="G55" s="123" t="s">
        <v>607</v>
      </c>
      <c r="H55" s="123">
        <v>1</v>
      </c>
      <c r="I55" s="123" t="s">
        <v>730</v>
      </c>
      <c r="J55" s="123"/>
      <c r="K55" s="114" t="str">
        <f t="shared" ca="1" si="0"/>
        <v>SpellData.create(SID_SPELL_CHANNEL,"智慧导能",15,0,2,OrderId("channel"),1,ORDER_TYPE_TARGET);</v>
      </c>
      <c r="L55" s="114" t="str">
        <f t="shared" ca="1" si="1"/>
        <v>SpellData.create(SID_SPELL_CHANNEL,"Spell Channel",15,0,2,OrderId("channel"),1,ORDER_TYPE_TARGET);</v>
      </c>
      <c r="M55" s="123" t="s">
        <v>1669</v>
      </c>
      <c r="N55" s="123"/>
      <c r="O55" s="123"/>
      <c r="P55" s="123"/>
      <c r="Q55" s="123"/>
      <c r="R55" s="123"/>
      <c r="S55" s="123"/>
      <c r="T55" s="123"/>
      <c r="U55" s="123"/>
      <c r="V55" s="123"/>
      <c r="W55" s="123"/>
      <c r="X55" s="123"/>
    </row>
    <row r="56" spans="1:24">
      <c r="A56" s="121" t="s">
        <v>827</v>
      </c>
      <c r="B56" s="115" t="str">
        <f t="shared" si="4"/>
        <v>SID_STORM_LASH</v>
      </c>
      <c r="C56" s="121" t="s">
        <v>352</v>
      </c>
      <c r="D56" s="121">
        <v>2</v>
      </c>
      <c r="E56" s="121">
        <v>10</v>
      </c>
      <c r="F56" s="121">
        <v>0</v>
      </c>
      <c r="G56" s="121" t="s">
        <v>825</v>
      </c>
      <c r="H56" s="121">
        <v>1</v>
      </c>
      <c r="I56" s="121" t="s">
        <v>730</v>
      </c>
      <c r="J56" s="121" t="s">
        <v>826</v>
      </c>
      <c r="K56" s="114" t="str">
        <f t="shared" si="0"/>
        <v>SpellData.create(SID_STORM_LASH,"风暴鞭笞",10,2,0,OrderId("forkedlightning"),1,ORDER_TYPE_TARGET).setCCC2(13,2,0).setCCC3(16,2,0);</v>
      </c>
      <c r="L56" s="114" t="str">
        <f t="shared" si="1"/>
        <v>SpellData.create(SID_STORM_LASH,"Storm Lash",10,2,0,OrderId("forkedlightning"),1,ORDER_TYPE_TARGET).setCCC2(13,2,0).setCCC3(16,2,0);</v>
      </c>
      <c r="M56" s="121" t="s">
        <v>1669</v>
      </c>
      <c r="N56" s="121"/>
      <c r="O56" s="121"/>
      <c r="P56" s="121"/>
      <c r="Q56" s="121"/>
      <c r="R56" s="121"/>
      <c r="S56" s="121"/>
      <c r="T56" s="121"/>
      <c r="U56" s="121"/>
      <c r="V56" s="121"/>
      <c r="W56" s="121"/>
      <c r="X56" s="121"/>
    </row>
    <row r="57" spans="1:24">
      <c r="A57" s="121" t="s">
        <v>823</v>
      </c>
      <c r="B57" s="115" t="str">
        <f t="shared" si="4"/>
        <v>SID_EARTH_SHOCK</v>
      </c>
      <c r="C57" s="121" t="s">
        <v>135</v>
      </c>
      <c r="D57" s="121">
        <v>0</v>
      </c>
      <c r="E57" s="121">
        <v>85</v>
      </c>
      <c r="F57" s="121">
        <v>9</v>
      </c>
      <c r="G57" s="121" t="s">
        <v>801</v>
      </c>
      <c r="H57" s="121">
        <v>1</v>
      </c>
      <c r="I57" s="121" t="s">
        <v>730</v>
      </c>
      <c r="J57" s="121" t="s">
        <v>824</v>
      </c>
      <c r="K57" s="114" t="str">
        <f t="shared" si="0"/>
        <v>SpellData.create(SID_EARTH_SHOCK,"大地震击",85,0,9,OrderId("thunderbolt"),1,ORDER_TYPE_TARGET).setCCC2(95,0,9).setCCC3(105,0,9);</v>
      </c>
      <c r="L57" s="114" t="str">
        <f t="shared" si="1"/>
        <v>SpellData.create(SID_EARTH_SHOCK,"Earth Shock",85,0,9,OrderId("thunderbolt"),1,ORDER_TYPE_TARGET).setCCC2(95,0,9).setCCC3(105,0,9);</v>
      </c>
      <c r="M57" s="121" t="s">
        <v>1669</v>
      </c>
      <c r="N57" s="121"/>
      <c r="O57" s="121"/>
      <c r="P57" s="121"/>
      <c r="Q57" s="121"/>
      <c r="R57" s="121"/>
      <c r="S57" s="121"/>
      <c r="T57" s="121"/>
      <c r="U57" s="121"/>
      <c r="V57" s="121"/>
      <c r="W57" s="121"/>
      <c r="X57" s="121"/>
    </row>
    <row r="58" spans="1:24">
      <c r="A58" s="121" t="s">
        <v>822</v>
      </c>
      <c r="B58" s="115" t="str">
        <f t="shared" si="4"/>
        <v>SID_PURGE</v>
      </c>
      <c r="C58" s="121" t="s">
        <v>136</v>
      </c>
      <c r="D58" s="121">
        <v>0</v>
      </c>
      <c r="E58" s="121">
        <v>15</v>
      </c>
      <c r="F58" s="121">
        <v>15</v>
      </c>
      <c r="G58" s="121" t="s">
        <v>821</v>
      </c>
      <c r="H58" s="121">
        <v>1</v>
      </c>
      <c r="I58" s="121" t="s">
        <v>730</v>
      </c>
      <c r="J58" s="121"/>
      <c r="K58" s="114" t="str">
        <f t="shared" si="0"/>
        <v>SpellData.create(SID_PURGE,"净化术",15,0,15,OrderId("purge"),1,ORDER_TYPE_TARGET);</v>
      </c>
      <c r="L58" s="114" t="str">
        <f t="shared" si="1"/>
        <v>SpellData.create(SID_PURGE,"Purge",15,0,15,OrderId("purge"),1,ORDER_TYPE_TARGET);</v>
      </c>
      <c r="M58" s="121" t="s">
        <v>1669</v>
      </c>
      <c r="N58" s="121"/>
      <c r="O58" s="121"/>
      <c r="P58" s="121"/>
      <c r="Q58" s="121"/>
      <c r="R58" s="121"/>
      <c r="S58" s="121"/>
      <c r="T58" s="121"/>
      <c r="U58" s="121"/>
      <c r="V58" s="121"/>
      <c r="W58" s="121"/>
      <c r="X58" s="121"/>
    </row>
    <row r="59" spans="1:24">
      <c r="A59" s="121" t="s">
        <v>820</v>
      </c>
      <c r="B59" s="115" t="str">
        <f t="shared" si="4"/>
        <v>SID_ENCHANTED_TOTEM</v>
      </c>
      <c r="C59" s="121" t="s">
        <v>357</v>
      </c>
      <c r="D59" s="121">
        <v>0</v>
      </c>
      <c r="E59" s="121">
        <v>0</v>
      </c>
      <c r="F59" s="121">
        <v>1</v>
      </c>
      <c r="G59" s="121" t="s">
        <v>737</v>
      </c>
      <c r="H59" s="121">
        <v>1</v>
      </c>
      <c r="I59" s="121" t="s">
        <v>606</v>
      </c>
      <c r="J59" s="121"/>
      <c r="K59" s="114" t="str">
        <f t="shared" si="0"/>
        <v>SpellData.create(SID_ENCHANTED_TOTEM,"附魔图腾",0,0,1,OrderId("healingward"),1,ORDER_TYPE_IMMEDIATE);</v>
      </c>
      <c r="L59" s="114" t="str">
        <f t="shared" ref="L59:L131" si="9">IF(A59="N/A","//",CONCATENATE("SpellData.create(",B59,",",CHAR(34),A59,CHAR(34),",",E59,",",D59,",",F59,",",G59,",",H59,",",I59,")",J59,";"))</f>
        <v>SpellData.create(SID_ENCHANTED_TOTEM,"Enchanted Totem",0,0,1,OrderId("healingward"),1,ORDER_TYPE_IMMEDIATE);</v>
      </c>
      <c r="M59" s="121" t="s">
        <v>1669</v>
      </c>
      <c r="N59" s="121"/>
      <c r="O59" s="121"/>
      <c r="P59" s="121"/>
      <c r="Q59" s="121"/>
      <c r="R59" s="121"/>
      <c r="S59" s="121"/>
      <c r="T59" s="121"/>
      <c r="U59" s="121"/>
      <c r="V59" s="121"/>
      <c r="W59" s="121"/>
      <c r="X59" s="121"/>
    </row>
    <row r="60" spans="1:24">
      <c r="A60" s="121" t="s">
        <v>743</v>
      </c>
      <c r="B60" s="115" t="str">
        <f>"SID_"&amp;UPPER(SUBSTITUTE(A60," ","_"))</f>
        <v>SID_LIGHTNING_TOTEM</v>
      </c>
      <c r="C60" s="121" t="s">
        <v>431</v>
      </c>
      <c r="D60" s="121">
        <v>0</v>
      </c>
      <c r="E60" s="121">
        <v>0</v>
      </c>
      <c r="F60" s="121">
        <v>10</v>
      </c>
      <c r="G60" s="121" t="s">
        <v>819</v>
      </c>
      <c r="H60" s="121">
        <v>1</v>
      </c>
      <c r="I60" s="121" t="s">
        <v>776</v>
      </c>
      <c r="J60" s="121"/>
      <c r="K60" s="114" t="str">
        <f t="shared" si="0"/>
        <v>SpellData.create(SID_LIGHTNING_TOTEM,"闪电图腾",0,0,10,OrderId("blizzard"),1,ORDER_TYPE_POINT);</v>
      </c>
      <c r="L60" s="114" t="str">
        <f t="shared" si="9"/>
        <v>SpellData.create(SID_LIGHTNING_TOTEM,"Lightning Totem",0,0,10,OrderId("blizzard"),1,ORDER_TYPE_POINT);</v>
      </c>
      <c r="M60" s="121" t="s">
        <v>1669</v>
      </c>
      <c r="N60" s="121"/>
      <c r="O60" s="121"/>
      <c r="P60" s="121"/>
      <c r="Q60" s="121"/>
      <c r="R60" s="121"/>
      <c r="S60" s="121"/>
      <c r="T60" s="121"/>
      <c r="U60" s="121"/>
      <c r="V60" s="121"/>
      <c r="W60" s="121"/>
      <c r="X60" s="121"/>
    </row>
    <row r="61" spans="1:24">
      <c r="A61" s="121" t="s">
        <v>817</v>
      </c>
      <c r="B61" s="115" t="str">
        <f t="shared" si="4"/>
        <v>SID_TORRENT_TOTEM</v>
      </c>
      <c r="C61" s="121" t="s">
        <v>818</v>
      </c>
      <c r="D61" s="121">
        <v>0</v>
      </c>
      <c r="E61" s="121">
        <v>0</v>
      </c>
      <c r="F61" s="121">
        <v>10</v>
      </c>
      <c r="G61" s="121" t="s">
        <v>816</v>
      </c>
      <c r="H61" s="121">
        <v>1</v>
      </c>
      <c r="I61" s="121" t="s">
        <v>776</v>
      </c>
      <c r="J61" s="121"/>
      <c r="K61" s="114" t="str">
        <f t="shared" si="0"/>
        <v>SpellData.create(SID_TORRENT_TOTEM,"激流图腾",0,0,10,OrderId("flamestrike"),1,ORDER_TYPE_POINT);</v>
      </c>
      <c r="L61" s="114" t="str">
        <f t="shared" si="9"/>
        <v>SpellData.create(SID_TORRENT_TOTEM,"Torrent Totem",0,0,10,OrderId("flamestrike"),1,ORDER_TYPE_POINT);</v>
      </c>
      <c r="M61" s="121" t="s">
        <v>1669</v>
      </c>
      <c r="N61" s="121"/>
      <c r="O61" s="121"/>
      <c r="P61" s="121"/>
      <c r="Q61" s="121"/>
      <c r="R61" s="121"/>
      <c r="S61" s="121"/>
      <c r="T61" s="121"/>
      <c r="U61" s="121"/>
      <c r="V61" s="121"/>
      <c r="W61" s="121"/>
      <c r="X61" s="121"/>
    </row>
    <row r="62" spans="1:24">
      <c r="A62" s="121" t="s">
        <v>1622</v>
      </c>
      <c r="B62" s="115" t="str">
        <f t="shared" ref="B62:B92" si="10">"SID_"&amp;UPPER(SUBSTITUTE(A62," ","_"))</f>
        <v>SID_EARTH_BIND_TOTEM</v>
      </c>
      <c r="C62" s="121" t="s">
        <v>815</v>
      </c>
      <c r="D62" s="121">
        <v>0</v>
      </c>
      <c r="E62" s="121">
        <v>0</v>
      </c>
      <c r="F62" s="121">
        <v>10</v>
      </c>
      <c r="G62" s="121" t="s">
        <v>798</v>
      </c>
      <c r="H62" s="121">
        <v>1</v>
      </c>
      <c r="I62" s="121" t="s">
        <v>776</v>
      </c>
      <c r="J62" s="121"/>
      <c r="K62" s="114" t="str">
        <f t="shared" si="0"/>
        <v>SpellData.create(SID_EARTH_BIND_TOTEM,"地缚图腾",0,0,10,OrderId("dispel"),1,ORDER_TYPE_POINT);</v>
      </c>
      <c r="L62" s="114" t="str">
        <f t="shared" si="9"/>
        <v>SpellData.create(SID_EARTH_BIND_TOTEM,"Earth Bind Totem",0,0,10,OrderId("dispel"),1,ORDER_TYPE_POINT);</v>
      </c>
      <c r="M62" s="121" t="s">
        <v>1669</v>
      </c>
      <c r="N62" s="121"/>
      <c r="O62" s="121"/>
      <c r="P62" s="121"/>
      <c r="Q62" s="121"/>
      <c r="R62" s="121"/>
      <c r="S62" s="121"/>
      <c r="T62" s="121"/>
      <c r="U62" s="121"/>
      <c r="V62" s="121"/>
      <c r="W62" s="121"/>
      <c r="X62" s="121"/>
    </row>
    <row r="63" spans="1:24">
      <c r="A63" s="121" t="s">
        <v>814</v>
      </c>
      <c r="B63" s="115" t="str">
        <f t="shared" si="10"/>
        <v>SID_ASCENDANCE</v>
      </c>
      <c r="C63" s="121" t="s">
        <v>137</v>
      </c>
      <c r="D63" s="121">
        <v>0</v>
      </c>
      <c r="E63" s="121">
        <v>25</v>
      </c>
      <c r="F63" s="121">
        <v>40</v>
      </c>
      <c r="G63" s="121" t="s">
        <v>813</v>
      </c>
      <c r="H63" s="121">
        <v>1</v>
      </c>
      <c r="I63" s="121" t="s">
        <v>606</v>
      </c>
      <c r="J63" s="121"/>
      <c r="K63" s="114" t="str">
        <f t="shared" si="0"/>
        <v>SpellData.create(SID_ASCENDANCE,"升腾",25,0,40,OrderId("metamorphosis"),1,ORDER_TYPE_IMMEDIATE);</v>
      </c>
      <c r="L63" s="114" t="str">
        <f t="shared" si="9"/>
        <v>SpellData.create(SID_ASCENDANCE,"Ascendance",25,0,40,OrderId("metamorphosis"),1,ORDER_TYPE_IMMEDIATE);</v>
      </c>
      <c r="M63" s="121" t="s">
        <v>1669</v>
      </c>
      <c r="N63" s="121"/>
      <c r="O63" s="121"/>
      <c r="P63" s="121"/>
      <c r="Q63" s="121"/>
      <c r="R63" s="121"/>
      <c r="S63" s="121"/>
      <c r="T63" s="121"/>
      <c r="U63" s="121"/>
      <c r="V63" s="121"/>
      <c r="W63" s="121"/>
      <c r="X63" s="121"/>
    </row>
    <row r="64" spans="1:24">
      <c r="A64" s="118" t="s">
        <v>812</v>
      </c>
      <c r="B64" s="115" t="str">
        <f t="shared" si="10"/>
        <v>SID_SINISTER_STRIKE</v>
      </c>
      <c r="C64" s="118" t="s">
        <v>458</v>
      </c>
      <c r="D64" s="118">
        <v>0</v>
      </c>
      <c r="E64" s="118">
        <v>0</v>
      </c>
      <c r="F64" s="118">
        <v>2</v>
      </c>
      <c r="G64" s="118" t="s">
        <v>733</v>
      </c>
      <c r="H64" s="118">
        <v>1</v>
      </c>
      <c r="I64" s="118" t="s">
        <v>730</v>
      </c>
      <c r="J64" s="118"/>
      <c r="K64" s="114" t="str">
        <f t="shared" si="0"/>
        <v>SpellData.create(SID_SINISTER_STRIKE,"邪恶攻击",0,0,2,OrderId("slow"),1,ORDER_TYPE_TARGET);</v>
      </c>
      <c r="L64" s="114" t="str">
        <f t="shared" si="9"/>
        <v>SpellData.create(SID_SINISTER_STRIKE,"Sinister Strike",0,0,2,OrderId("slow"),1,ORDER_TYPE_TARGET);</v>
      </c>
      <c r="M64" s="118" t="s">
        <v>1669</v>
      </c>
      <c r="N64" s="118"/>
      <c r="O64" s="118"/>
      <c r="P64" s="118"/>
      <c r="Q64" s="118"/>
      <c r="R64" s="118"/>
      <c r="S64" s="118"/>
      <c r="T64" s="118"/>
      <c r="U64" s="118"/>
      <c r="V64" s="118"/>
      <c r="W64" s="118"/>
      <c r="X64" s="118"/>
    </row>
    <row r="65" spans="1:24">
      <c r="A65" s="118" t="s">
        <v>811</v>
      </c>
      <c r="B65" s="115" t="str">
        <f t="shared" si="10"/>
        <v>SID_EVISCERATE</v>
      </c>
      <c r="C65" s="118" t="s">
        <v>467</v>
      </c>
      <c r="D65" s="118">
        <v>0</v>
      </c>
      <c r="E65" s="118">
        <v>0</v>
      </c>
      <c r="F65" s="118">
        <v>2</v>
      </c>
      <c r="G65" s="118" t="s">
        <v>769</v>
      </c>
      <c r="H65" s="118">
        <v>1</v>
      </c>
      <c r="I65" s="118" t="s">
        <v>730</v>
      </c>
      <c r="J65" s="118"/>
      <c r="K65" s="114" t="str">
        <f t="shared" si="0"/>
        <v>SpellData.create(SID_EVISCERATE,"剔骨",0,0,2,OrderId("impale"),1,ORDER_TYPE_TARGET);</v>
      </c>
      <c r="L65" s="114" t="str">
        <f t="shared" si="9"/>
        <v>SpellData.create(SID_EVISCERATE,"Eviscerate",0,0,2,OrderId("impale"),1,ORDER_TYPE_TARGET);</v>
      </c>
      <c r="M65" s="118" t="s">
        <v>1669</v>
      </c>
      <c r="N65" s="118"/>
      <c r="O65" s="118"/>
      <c r="P65" s="118"/>
      <c r="Q65" s="118"/>
      <c r="R65" s="118"/>
      <c r="S65" s="118"/>
      <c r="T65" s="118"/>
      <c r="U65" s="118"/>
      <c r="V65" s="118"/>
      <c r="W65" s="118"/>
      <c r="X65" s="118"/>
    </row>
    <row r="66" spans="1:24">
      <c r="A66" s="118" t="s">
        <v>810</v>
      </c>
      <c r="B66" s="115" t="str">
        <f t="shared" si="10"/>
        <v>SID_ASSAULT</v>
      </c>
      <c r="C66" s="118" t="s">
        <v>473</v>
      </c>
      <c r="D66" s="118">
        <v>0</v>
      </c>
      <c r="E66" s="118">
        <v>0</v>
      </c>
      <c r="F66" s="118">
        <v>16</v>
      </c>
      <c r="G66" s="118" t="s">
        <v>809</v>
      </c>
      <c r="H66" s="118">
        <v>1</v>
      </c>
      <c r="I66" s="118" t="s">
        <v>730</v>
      </c>
      <c r="J66" s="118"/>
      <c r="K66" s="114" t="str">
        <f t="shared" si="0"/>
        <v>SpellData.create(SID_ASSAULT,"突袭",0,0,16,OrderId("deathcoil"),1,ORDER_TYPE_TARGET);</v>
      </c>
      <c r="L66" s="114" t="str">
        <f t="shared" si="9"/>
        <v>SpellData.create(SID_ASSAULT,"Assault",0,0,16,OrderId("deathcoil"),1,ORDER_TYPE_TARGET);</v>
      </c>
      <c r="M66" s="118" t="s">
        <v>1669</v>
      </c>
      <c r="N66" s="118"/>
      <c r="O66" s="118"/>
      <c r="P66" s="118"/>
      <c r="Q66" s="118"/>
      <c r="R66" s="118"/>
      <c r="S66" s="118"/>
      <c r="T66" s="118"/>
      <c r="U66" s="118"/>
      <c r="V66" s="118"/>
      <c r="W66" s="118"/>
      <c r="X66" s="118"/>
    </row>
    <row r="67" spans="1:24">
      <c r="A67" s="118" t="s">
        <v>738</v>
      </c>
      <c r="B67" s="115" t="str">
        <f t="shared" si="10"/>
        <v>SID_BLADE_FLURRY</v>
      </c>
      <c r="C67" s="118" t="s">
        <v>446</v>
      </c>
      <c r="D67" s="118">
        <v>0</v>
      </c>
      <c r="E67" s="118">
        <v>0</v>
      </c>
      <c r="F67" s="118">
        <v>30</v>
      </c>
      <c r="G67" s="118" t="s">
        <v>808</v>
      </c>
      <c r="H67" s="118">
        <v>1</v>
      </c>
      <c r="I67" s="118" t="s">
        <v>606</v>
      </c>
      <c r="J67" s="118" t="s">
        <v>807</v>
      </c>
      <c r="K67" s="114" t="str">
        <f t="shared" si="0"/>
        <v>SpellData.create(SID_BLADE_FLURRY,"剑舞",0,0,30,OrderId("starfall"),1,ORDER_TYPE_IMMEDIATE).setCCC2(0,0,26).setCCC2(0,0,22);</v>
      </c>
      <c r="L67" s="114" t="str">
        <f t="shared" si="9"/>
        <v>SpellData.create(SID_BLADE_FLURRY,"Blade Flurry",0,0,30,OrderId("starfall"),1,ORDER_TYPE_IMMEDIATE).setCCC2(0,0,26).setCCC2(0,0,22);</v>
      </c>
      <c r="M67" s="118" t="s">
        <v>1669</v>
      </c>
      <c r="N67" s="118"/>
      <c r="O67" s="118"/>
      <c r="P67" s="118"/>
      <c r="Q67" s="118"/>
      <c r="R67" s="118"/>
      <c r="S67" s="118"/>
      <c r="T67" s="118"/>
      <c r="U67" s="118"/>
      <c r="V67" s="118"/>
      <c r="W67" s="118"/>
      <c r="X67" s="118"/>
    </row>
    <row r="68" spans="1:24">
      <c r="A68" s="118" t="s">
        <v>742</v>
      </c>
      <c r="B68" s="115" t="str">
        <f t="shared" si="10"/>
        <v>SID_STEALTH</v>
      </c>
      <c r="C68" s="118" t="s">
        <v>442</v>
      </c>
      <c r="D68" s="118">
        <v>0</v>
      </c>
      <c r="E68" s="118">
        <v>0</v>
      </c>
      <c r="F68" s="118">
        <v>45</v>
      </c>
      <c r="G68" s="118" t="s">
        <v>806</v>
      </c>
      <c r="H68" s="118">
        <v>1</v>
      </c>
      <c r="I68" s="118" t="s">
        <v>606</v>
      </c>
      <c r="J68" s="118" t="s">
        <v>805</v>
      </c>
      <c r="K68" s="114" t="str">
        <f t="shared" ref="K68:K140" si="11">IF(C68="N/A","//",CONCATENATE("SpellData.create(",B68,",",CHAR(34),C68,CHAR(34),",",E68,",",D68,",",F68,",",G68,",",H68,",",I68,")",J68,";"))</f>
        <v>SpellData.create(SID_STEALTH,"潜行",0,0,45,OrderId("cyclone"),1,ORDER_TYPE_IMMEDIATE).setCCC2(0,0,35).setCCC2(0,0,25);</v>
      </c>
      <c r="L68" s="114" t="str">
        <f t="shared" si="9"/>
        <v>SpellData.create(SID_STEALTH,"Stealth",0,0,45,OrderId("cyclone"),1,ORDER_TYPE_IMMEDIATE).setCCC2(0,0,35).setCCC2(0,0,25);</v>
      </c>
      <c r="M68" s="118" t="s">
        <v>1669</v>
      </c>
      <c r="N68" s="118"/>
      <c r="O68" s="118"/>
      <c r="P68" s="118"/>
      <c r="Q68" s="118"/>
      <c r="R68" s="118"/>
      <c r="S68" s="118"/>
      <c r="T68" s="118"/>
      <c r="U68" s="118"/>
      <c r="V68" s="118"/>
      <c r="W68" s="118"/>
      <c r="X68" s="118"/>
    </row>
    <row r="69" spans="1:24">
      <c r="A69" s="118" t="s">
        <v>803</v>
      </c>
      <c r="B69" s="115" t="str">
        <f t="shared" si="10"/>
        <v>SID_GARROTE</v>
      </c>
      <c r="C69" s="118" t="s">
        <v>804</v>
      </c>
      <c r="D69" s="118">
        <v>0</v>
      </c>
      <c r="E69" s="118">
        <v>0</v>
      </c>
      <c r="F69" s="118">
        <v>1</v>
      </c>
      <c r="G69" s="118" t="s">
        <v>802</v>
      </c>
      <c r="H69" s="118">
        <v>1</v>
      </c>
      <c r="I69" s="118" t="s">
        <v>730</v>
      </c>
      <c r="J69" s="118"/>
      <c r="K69" s="114" t="str">
        <f t="shared" si="11"/>
        <v>SpellData.create(SID_GARROTE,"绞喉",0,0,1,OrderId("shadowstrike"),1,ORDER_TYPE_TARGET);</v>
      </c>
      <c r="L69" s="114" t="str">
        <f t="shared" si="9"/>
        <v>SpellData.create(SID_GARROTE,"Garrote",0,0,1,OrderId("shadowstrike"),1,ORDER_TYPE_TARGET);</v>
      </c>
      <c r="M69" s="118" t="s">
        <v>1669</v>
      </c>
      <c r="N69" s="118"/>
      <c r="O69" s="118"/>
      <c r="P69" s="118"/>
      <c r="Q69" s="118"/>
      <c r="R69" s="118"/>
      <c r="S69" s="118"/>
      <c r="T69" s="118"/>
      <c r="U69" s="118"/>
      <c r="V69" s="118"/>
      <c r="W69" s="118"/>
      <c r="X69" s="118"/>
    </row>
    <row r="70" spans="1:24">
      <c r="A70" s="118" t="s">
        <v>740</v>
      </c>
      <c r="B70" s="115" t="str">
        <f t="shared" si="10"/>
        <v>SID_AMBUSH</v>
      </c>
      <c r="C70" s="118" t="s">
        <v>741</v>
      </c>
      <c r="D70" s="118">
        <v>0</v>
      </c>
      <c r="E70" s="118">
        <v>0</v>
      </c>
      <c r="F70" s="118">
        <v>1</v>
      </c>
      <c r="G70" s="118" t="s">
        <v>801</v>
      </c>
      <c r="H70" s="118">
        <v>1</v>
      </c>
      <c r="I70" s="118" t="s">
        <v>730</v>
      </c>
      <c r="J70" s="118"/>
      <c r="K70" s="114" t="str">
        <f t="shared" si="11"/>
        <v>SpellData.create(SID_AMBUSH,"伏击",0,0,1,OrderId("thunderbolt"),1,ORDER_TYPE_TARGET);</v>
      </c>
      <c r="L70" s="114" t="str">
        <f t="shared" si="9"/>
        <v>SpellData.create(SID_AMBUSH,"Ambush",0,0,1,OrderId("thunderbolt"),1,ORDER_TYPE_TARGET);</v>
      </c>
      <c r="M70" s="118" t="s">
        <v>1669</v>
      </c>
      <c r="N70" s="118"/>
      <c r="O70" s="118"/>
      <c r="P70" s="118"/>
      <c r="Q70" s="118"/>
      <c r="R70" s="118"/>
      <c r="S70" s="118"/>
      <c r="T70" s="118"/>
      <c r="U70" s="118"/>
      <c r="V70" s="118"/>
      <c r="W70" s="118"/>
      <c r="X70" s="118"/>
    </row>
    <row r="71" spans="1:24">
      <c r="A71" s="120" t="s">
        <v>1652</v>
      </c>
      <c r="B71" s="115" t="str">
        <f t="shared" si="10"/>
        <v>SID_PAIN</v>
      </c>
      <c r="C71" s="120" t="s">
        <v>494</v>
      </c>
      <c r="D71" s="120">
        <v>0</v>
      </c>
      <c r="E71" s="120">
        <v>100</v>
      </c>
      <c r="F71" s="120">
        <v>2</v>
      </c>
      <c r="G71" s="120" t="s">
        <v>733</v>
      </c>
      <c r="H71" s="120">
        <v>1</v>
      </c>
      <c r="I71" s="120" t="s">
        <v>730</v>
      </c>
      <c r="J71" s="120" t="s">
        <v>800</v>
      </c>
      <c r="K71" s="114" t="str">
        <f t="shared" si="11"/>
        <v>SpellData.create(SID_PAIN,"暗言字：痛",100,0,2,OrderId("slow"),1,ORDER_TYPE_TARGET).setCCC2(115,0,2).setCCC3(130,0,2);</v>
      </c>
      <c r="L71" s="114" t="str">
        <f t="shared" si="9"/>
        <v>SpellData.create(SID_PAIN,"Pain",100,0,2,OrderId("slow"),1,ORDER_TYPE_TARGET).setCCC2(115,0,2).setCCC3(130,0,2);</v>
      </c>
      <c r="M71" s="120" t="s">
        <v>1669</v>
      </c>
      <c r="N71" s="120"/>
      <c r="O71" s="120"/>
      <c r="P71" s="120"/>
      <c r="Q71" s="120"/>
      <c r="R71" s="120"/>
      <c r="S71" s="120"/>
      <c r="T71" s="120"/>
      <c r="U71" s="120"/>
      <c r="V71" s="120"/>
      <c r="W71" s="120"/>
      <c r="X71" s="120"/>
    </row>
    <row r="72" spans="1:24">
      <c r="A72" s="120" t="s">
        <v>799</v>
      </c>
      <c r="B72" s="115" t="str">
        <f t="shared" si="10"/>
        <v>SID_MARROW_SQUEEZE</v>
      </c>
      <c r="C72" s="120" t="s">
        <v>499</v>
      </c>
      <c r="D72" s="120">
        <v>2.2999999999999998</v>
      </c>
      <c r="E72" s="120">
        <v>70</v>
      </c>
      <c r="F72" s="120">
        <v>0</v>
      </c>
      <c r="G72" s="120" t="s">
        <v>798</v>
      </c>
      <c r="H72" s="120">
        <v>1</v>
      </c>
      <c r="I72" s="120" t="s">
        <v>730</v>
      </c>
      <c r="J72" s="120" t="s">
        <v>797</v>
      </c>
      <c r="K72" s="114" t="str">
        <f t="shared" si="11"/>
        <v>SpellData.create(SID_MARROW_SQUEEZE,"精髓榨取",70,2.3,0,OrderId("dispel"),1,ORDER_TYPE_TARGET).setCCC2(130,2.0,0).setCCC3(190,1.7,0);</v>
      </c>
      <c r="L72" s="114" t="str">
        <f t="shared" si="9"/>
        <v>SpellData.create(SID_MARROW_SQUEEZE,"Marrow Squeeze",70,2.3,0,OrderId("dispel"),1,ORDER_TYPE_TARGET).setCCC2(130,2.0,0).setCCC3(190,1.7,0);</v>
      </c>
      <c r="M72" s="120" t="s">
        <v>1669</v>
      </c>
      <c r="N72" s="120"/>
      <c r="O72" s="120"/>
      <c r="P72" s="120"/>
      <c r="Q72" s="120"/>
      <c r="R72" s="120"/>
      <c r="S72" s="120"/>
      <c r="T72" s="120"/>
      <c r="U72" s="120"/>
      <c r="V72" s="120"/>
      <c r="W72" s="120"/>
      <c r="X72" s="120"/>
    </row>
    <row r="73" spans="1:24">
      <c r="A73" s="120" t="s">
        <v>796</v>
      </c>
      <c r="B73" s="115" t="str">
        <f t="shared" si="10"/>
        <v>SID_MIND_FLAY</v>
      </c>
      <c r="C73" s="120" t="s">
        <v>500</v>
      </c>
      <c r="D73" s="120">
        <v>3</v>
      </c>
      <c r="E73" s="120">
        <v>50</v>
      </c>
      <c r="F73" s="120">
        <v>0</v>
      </c>
      <c r="G73" s="120" t="s">
        <v>732</v>
      </c>
      <c r="H73" s="120">
        <v>1</v>
      </c>
      <c r="I73" s="120" t="s">
        <v>730</v>
      </c>
      <c r="J73" s="120"/>
      <c r="K73" s="114" t="str">
        <f t="shared" si="11"/>
        <v>SpellData.create(SID_MIND_FLAY,"精神鞭笞",50,3,0,OrderId("heal"),1,ORDER_TYPE_TARGET);</v>
      </c>
      <c r="L73" s="114" t="str">
        <f t="shared" si="9"/>
        <v>SpellData.create(SID_MIND_FLAY,"Mind Flay",50,3,0,OrderId("heal"),1,ORDER_TYPE_TARGET);</v>
      </c>
      <c r="M73" s="120" t="s">
        <v>1669</v>
      </c>
      <c r="N73" s="120"/>
      <c r="O73" s="120"/>
      <c r="P73" s="120"/>
      <c r="Q73" s="120"/>
      <c r="R73" s="120"/>
      <c r="S73" s="120"/>
      <c r="T73" s="120"/>
      <c r="U73" s="120"/>
      <c r="V73" s="120"/>
      <c r="W73" s="120"/>
      <c r="X73" s="120"/>
    </row>
    <row r="74" spans="1:24">
      <c r="A74" s="120" t="s">
        <v>1651</v>
      </c>
      <c r="B74" s="115" t="str">
        <f t="shared" si="10"/>
        <v>SID_DEATH</v>
      </c>
      <c r="C74" s="120" t="s">
        <v>502</v>
      </c>
      <c r="D74" s="120">
        <v>0</v>
      </c>
      <c r="E74" s="120">
        <v>0</v>
      </c>
      <c r="F74" s="120">
        <v>7</v>
      </c>
      <c r="G74" s="120" t="s">
        <v>795</v>
      </c>
      <c r="H74" s="120">
        <v>1</v>
      </c>
      <c r="I74" s="120" t="s">
        <v>730</v>
      </c>
      <c r="J74" s="120"/>
      <c r="K74" s="114" t="str">
        <f t="shared" si="11"/>
        <v>SpellData.create(SID_DEATH,"暗言字：死",0,0,7,OrderId("innerfire"),1,ORDER_TYPE_TARGET);</v>
      </c>
      <c r="L74" s="114" t="str">
        <f t="shared" si="9"/>
        <v>SpellData.create(SID_DEATH,"Death",0,0,7,OrderId("innerfire"),1,ORDER_TYPE_TARGET);</v>
      </c>
      <c r="M74" s="120" t="s">
        <v>1669</v>
      </c>
      <c r="N74" s="120"/>
      <c r="O74" s="120"/>
      <c r="P74" s="120"/>
      <c r="Q74" s="120"/>
      <c r="R74" s="120"/>
      <c r="S74" s="120"/>
      <c r="T74" s="120"/>
      <c r="U74" s="120"/>
      <c r="V74" s="120"/>
      <c r="W74" s="120"/>
      <c r="X74" s="120"/>
    </row>
    <row r="75" spans="1:24">
      <c r="A75" s="120" t="s">
        <v>1653</v>
      </c>
      <c r="B75" s="115" t="str">
        <f t="shared" si="10"/>
        <v>SID_TERROR</v>
      </c>
      <c r="C75" s="120" t="s">
        <v>507</v>
      </c>
      <c r="D75" s="120">
        <v>0</v>
      </c>
      <c r="E75" s="120">
        <v>75</v>
      </c>
      <c r="F75" s="120">
        <v>12</v>
      </c>
      <c r="G75" s="120" t="s">
        <v>736</v>
      </c>
      <c r="H75" s="120">
        <v>1</v>
      </c>
      <c r="I75" s="120" t="s">
        <v>606</v>
      </c>
      <c r="J75" s="120"/>
      <c r="K75" s="114" t="str">
        <f t="shared" si="11"/>
        <v>SpellData.create(SID_TERROR,"暗言字：惧",75,0,12,OrderId("unholyfrenzy"),1,ORDER_TYPE_IMMEDIATE);</v>
      </c>
      <c r="L75" s="114" t="str">
        <f t="shared" si="9"/>
        <v>SpellData.create(SID_TERROR,"Terror",75,0,12,OrderId("unholyfrenzy"),1,ORDER_TYPE_IMMEDIATE);</v>
      </c>
      <c r="M75" s="120" t="s">
        <v>1669</v>
      </c>
      <c r="N75" s="120"/>
      <c r="O75" s="120"/>
      <c r="P75" s="120"/>
      <c r="Q75" s="120"/>
      <c r="R75" s="120"/>
      <c r="S75" s="120"/>
      <c r="T75" s="120"/>
      <c r="U75" s="120"/>
      <c r="V75" s="120"/>
      <c r="W75" s="120"/>
      <c r="X75" s="120"/>
    </row>
    <row r="76" spans="1:24">
      <c r="A76" s="118" t="s">
        <v>1623</v>
      </c>
      <c r="B76" s="115" t="str">
        <f t="shared" si="10"/>
        <v>SID_FRENZY_CREEP</v>
      </c>
      <c r="C76" s="118" t="s">
        <v>162</v>
      </c>
      <c r="D76" s="118">
        <v>0</v>
      </c>
      <c r="E76" s="118">
        <v>0</v>
      </c>
      <c r="F76" s="118">
        <v>200</v>
      </c>
      <c r="G76" s="118" t="s">
        <v>607</v>
      </c>
      <c r="H76" s="118">
        <v>1</v>
      </c>
      <c r="I76" s="118" t="s">
        <v>606</v>
      </c>
      <c r="J76" s="118"/>
      <c r="K76" s="114" t="str">
        <f t="shared" si="11"/>
        <v>SpellData.create(SID_FRENZY_CREEP,"激怒",0,0,200,OrderId("channel"),1,ORDER_TYPE_IMMEDIATE);</v>
      </c>
      <c r="L76" s="114" t="str">
        <f t="shared" si="9"/>
        <v>SpellData.create(SID_FRENZY_CREEP,"Frenzy Creep",0,0,200,OrderId("channel"),1,ORDER_TYPE_IMMEDIATE);</v>
      </c>
      <c r="M76" s="118" t="s">
        <v>1669</v>
      </c>
      <c r="N76" s="118"/>
      <c r="O76" s="118"/>
      <c r="P76" s="118"/>
      <c r="Q76" s="118"/>
      <c r="R76" s="118"/>
      <c r="S76" s="118"/>
      <c r="T76" s="118"/>
      <c r="U76" s="118"/>
      <c r="V76" s="118"/>
      <c r="W76" s="118"/>
      <c r="X76" s="118"/>
    </row>
    <row r="77" spans="1:24">
      <c r="A77" s="118" t="s">
        <v>1624</v>
      </c>
      <c r="B77" s="115" t="str">
        <f t="shared" si="10"/>
        <v>SID_RAGE_CREEP</v>
      </c>
      <c r="C77" s="118" t="s">
        <v>165</v>
      </c>
      <c r="D77" s="118">
        <v>0</v>
      </c>
      <c r="E77" s="118">
        <v>0</v>
      </c>
      <c r="F77" s="118">
        <v>200</v>
      </c>
      <c r="G77" s="118" t="s">
        <v>764</v>
      </c>
      <c r="H77" s="118">
        <v>1</v>
      </c>
      <c r="I77" s="118" t="s">
        <v>606</v>
      </c>
      <c r="J77" s="118"/>
      <c r="K77" s="114" t="str">
        <f t="shared" si="11"/>
        <v>SpellData.create(SID_RAGE_CREEP,"狂暴",0,0,200,OrderId("charm"),1,ORDER_TYPE_IMMEDIATE);</v>
      </c>
      <c r="L77" s="114" t="str">
        <f t="shared" si="9"/>
        <v>SpellData.create(SID_RAGE_CREEP,"Rage Creep",0,0,200,OrderId("charm"),1,ORDER_TYPE_IMMEDIATE);</v>
      </c>
      <c r="M77" s="118" t="s">
        <v>1669</v>
      </c>
      <c r="N77" s="118"/>
      <c r="O77" s="118"/>
      <c r="P77" s="118"/>
      <c r="Q77" s="118"/>
      <c r="R77" s="118"/>
      <c r="S77" s="118"/>
      <c r="T77" s="118"/>
      <c r="U77" s="118"/>
      <c r="V77" s="118"/>
      <c r="W77" s="118"/>
      <c r="X77" s="118"/>
    </row>
    <row r="78" spans="1:24">
      <c r="A78" s="120" t="s">
        <v>794</v>
      </c>
      <c r="B78" s="115" t="str">
        <f t="shared" si="10"/>
        <v>SID_GRIP_OF_STATIC_ELECTRICITY</v>
      </c>
      <c r="C78" s="120" t="s">
        <v>59</v>
      </c>
      <c r="D78" s="120">
        <v>0</v>
      </c>
      <c r="E78" s="120">
        <v>0</v>
      </c>
      <c r="F78" s="120">
        <v>1</v>
      </c>
      <c r="G78" s="120" t="s">
        <v>731</v>
      </c>
      <c r="H78" s="120">
        <v>1</v>
      </c>
      <c r="I78" s="120" t="s">
        <v>730</v>
      </c>
      <c r="J78" s="120"/>
      <c r="K78" s="114" t="str">
        <f t="shared" si="11"/>
        <v>SpellData.create(SID_GRIP_OF_STATIC_ELECTRICITY,"静电之握",0,0,1,OrderId("healingwave"),1,ORDER_TYPE_TARGET);</v>
      </c>
      <c r="L78" s="114" t="str">
        <f t="shared" si="9"/>
        <v>SpellData.create(SID_GRIP_OF_STATIC_ELECTRICITY,"Grip of Static Electricity",0,0,1,OrderId("healingwave"),1,ORDER_TYPE_TARGET);</v>
      </c>
      <c r="M78" s="120" t="s">
        <v>1669</v>
      </c>
      <c r="N78" s="120"/>
      <c r="O78" s="120"/>
      <c r="P78" s="120"/>
      <c r="Q78" s="120"/>
      <c r="R78" s="120"/>
      <c r="S78" s="120"/>
      <c r="T78" s="120"/>
      <c r="U78" s="120"/>
      <c r="V78" s="120"/>
      <c r="W78" s="120"/>
      <c r="X78" s="120"/>
    </row>
    <row r="79" spans="1:24">
      <c r="A79" s="120" t="s">
        <v>793</v>
      </c>
      <c r="B79" s="115" t="str">
        <f t="shared" si="10"/>
        <v>SID_PULSE_BOMB</v>
      </c>
      <c r="C79" s="120" t="s">
        <v>64</v>
      </c>
      <c r="D79" s="120">
        <v>0</v>
      </c>
      <c r="E79" s="120">
        <v>0</v>
      </c>
      <c r="F79" s="120">
        <v>10</v>
      </c>
      <c r="G79" s="120" t="s">
        <v>764</v>
      </c>
      <c r="H79" s="120">
        <v>1</v>
      </c>
      <c r="I79" s="120" t="s">
        <v>730</v>
      </c>
      <c r="J79" s="120"/>
      <c r="K79" s="114" t="str">
        <f t="shared" si="11"/>
        <v>SpellData.create(SID_PULSE_BOMB,"脉冲爆弹",0,0,10,OrderId("charm"),1,ORDER_TYPE_TARGET);</v>
      </c>
      <c r="L79" s="114" t="str">
        <f t="shared" si="9"/>
        <v>SpellData.create(SID_PULSE_BOMB,"Pulse Bomb",0,0,10,OrderId("charm"),1,ORDER_TYPE_TARGET);</v>
      </c>
      <c r="M79" s="120" t="s">
        <v>1669</v>
      </c>
      <c r="N79" s="120"/>
      <c r="O79" s="120"/>
      <c r="P79" s="120"/>
      <c r="Q79" s="120"/>
      <c r="R79" s="120"/>
      <c r="S79" s="120"/>
      <c r="T79" s="120"/>
      <c r="U79" s="120"/>
      <c r="V79" s="120"/>
      <c r="W79" s="120"/>
      <c r="X79" s="120"/>
    </row>
    <row r="80" spans="1:24">
      <c r="A80" s="120" t="s">
        <v>792</v>
      </c>
      <c r="B80" s="115" t="str">
        <f t="shared" si="10"/>
        <v>SID_LASER_BEAM</v>
      </c>
      <c r="C80" s="120" t="s">
        <v>67</v>
      </c>
      <c r="D80" s="120">
        <v>10</v>
      </c>
      <c r="E80" s="120">
        <v>0</v>
      </c>
      <c r="F80" s="120">
        <v>25</v>
      </c>
      <c r="G80" s="120" t="s">
        <v>732</v>
      </c>
      <c r="H80" s="120">
        <v>2</v>
      </c>
      <c r="I80" s="120" t="s">
        <v>730</v>
      </c>
      <c r="J80" s="120"/>
      <c r="K80" s="114" t="str">
        <f t="shared" si="11"/>
        <v>SpellData.create(SID_LASER_BEAM,"激光射线",0,10,25,OrderId("heal"),2,ORDER_TYPE_TARGET);</v>
      </c>
      <c r="L80" s="114" t="str">
        <f t="shared" si="9"/>
        <v>SpellData.create(SID_LASER_BEAM,"Laser Beam",0,10,25,OrderId("heal"),2,ORDER_TYPE_TARGET);</v>
      </c>
      <c r="M80" s="120" t="s">
        <v>1669</v>
      </c>
      <c r="N80" s="120"/>
      <c r="O80" s="120"/>
      <c r="P80" s="120"/>
      <c r="Q80" s="120"/>
      <c r="R80" s="120"/>
      <c r="S80" s="120"/>
      <c r="T80" s="120"/>
      <c r="U80" s="120"/>
      <c r="V80" s="120"/>
      <c r="W80" s="120"/>
      <c r="X80" s="120"/>
    </row>
    <row r="81" spans="1:24">
      <c r="A81" s="120" t="s">
        <v>1625</v>
      </c>
      <c r="B81" s="115" t="str">
        <f t="shared" si="10"/>
        <v>SID_TINKER_MORPH</v>
      </c>
      <c r="C81" s="120" t="s">
        <v>71</v>
      </c>
      <c r="D81" s="120">
        <v>0</v>
      </c>
      <c r="E81" s="120">
        <v>0</v>
      </c>
      <c r="F81" s="120">
        <v>0</v>
      </c>
      <c r="G81" s="120" t="s">
        <v>779</v>
      </c>
      <c r="H81" s="120">
        <v>1</v>
      </c>
      <c r="I81" s="120" t="s">
        <v>606</v>
      </c>
      <c r="J81" s="120"/>
      <c r="K81" s="114" t="str">
        <f t="shared" si="11"/>
        <v>SpellData.create(SID_TINKER_MORPH,"坦克形态",0,0,0,OID_BEARFORM,1,ORDER_TYPE_IMMEDIATE);</v>
      </c>
      <c r="L81" s="114" t="str">
        <f t="shared" si="9"/>
        <v>SpellData.create(SID_TINKER_MORPH,"Tinker Morph",0,0,0,OID_BEARFORM,1,ORDER_TYPE_IMMEDIATE);</v>
      </c>
      <c r="M81" s="120" t="s">
        <v>1669</v>
      </c>
      <c r="N81" s="120"/>
      <c r="O81" s="120"/>
      <c r="P81" s="120"/>
      <c r="Q81" s="120"/>
      <c r="R81" s="120"/>
      <c r="S81" s="120"/>
      <c r="T81" s="120"/>
      <c r="U81" s="120"/>
      <c r="V81" s="120"/>
      <c r="W81" s="120"/>
      <c r="X81" s="120"/>
    </row>
    <row r="82" spans="1:24">
      <c r="A82" s="120" t="s">
        <v>791</v>
      </c>
      <c r="B82" s="115" t="str">
        <f t="shared" si="10"/>
        <v>SID_LIGHTNING_SHIELD</v>
      </c>
      <c r="C82" s="120" t="s">
        <v>73</v>
      </c>
      <c r="D82" s="120">
        <v>0</v>
      </c>
      <c r="E82" s="120">
        <v>0</v>
      </c>
      <c r="F82" s="120">
        <v>1</v>
      </c>
      <c r="G82" s="120" t="s">
        <v>790</v>
      </c>
      <c r="H82" s="120">
        <v>1</v>
      </c>
      <c r="I82" s="120" t="s">
        <v>606</v>
      </c>
      <c r="J82" s="120"/>
      <c r="K82" s="114" t="str">
        <f t="shared" si="11"/>
        <v>SpellData.create(SID_LIGHTNING_SHIELD,"闪电护盾",0,0,1,OrderId("lightningshield"),1,ORDER_TYPE_IMMEDIATE);</v>
      </c>
      <c r="L82" s="114" t="str">
        <f t="shared" si="9"/>
        <v>SpellData.create(SID_LIGHTNING_SHIELD,"Lightning Shield",0,0,1,OrderId("lightningshield"),1,ORDER_TYPE_IMMEDIATE);</v>
      </c>
      <c r="M82" s="120" t="s">
        <v>1669</v>
      </c>
      <c r="N82" s="120"/>
      <c r="O82" s="120"/>
      <c r="P82" s="120"/>
      <c r="Q82" s="120"/>
      <c r="R82" s="120"/>
      <c r="S82" s="120"/>
      <c r="T82" s="120"/>
      <c r="U82" s="120"/>
      <c r="V82" s="120"/>
      <c r="W82" s="120"/>
      <c r="X82" s="120"/>
    </row>
    <row r="83" spans="1:24">
      <c r="A83" s="120" t="s">
        <v>789</v>
      </c>
      <c r="B83" s="115" t="str">
        <f t="shared" si="10"/>
        <v>SID_POCKET_FACTORY</v>
      </c>
      <c r="C83" s="120" t="s">
        <v>76</v>
      </c>
      <c r="D83" s="120">
        <v>0</v>
      </c>
      <c r="E83" s="120">
        <v>0</v>
      </c>
      <c r="F83" s="120">
        <v>10</v>
      </c>
      <c r="G83" s="120" t="s">
        <v>786</v>
      </c>
      <c r="H83" s="120">
        <v>1</v>
      </c>
      <c r="I83" s="120" t="s">
        <v>606</v>
      </c>
      <c r="J83" s="120"/>
      <c r="K83" s="114" t="str">
        <f t="shared" si="11"/>
        <v>SpellData.create(SID_POCKET_FACTORY,"口袋工厂",0,0,10,OrderId("summonfactory"),1,ORDER_TYPE_IMMEDIATE);</v>
      </c>
      <c r="L83" s="114" t="str">
        <f t="shared" si="9"/>
        <v>SpellData.create(SID_POCKET_FACTORY,"Pocket Factory",0,0,10,OrderId("summonfactory"),1,ORDER_TYPE_IMMEDIATE);</v>
      </c>
      <c r="M83" s="120" t="s">
        <v>1669</v>
      </c>
      <c r="N83" s="120"/>
      <c r="O83" s="120"/>
      <c r="P83" s="120"/>
      <c r="Q83" s="120"/>
      <c r="R83" s="120"/>
      <c r="S83" s="120"/>
      <c r="T83" s="120"/>
      <c r="U83" s="120"/>
      <c r="V83" s="120"/>
      <c r="W83" s="120"/>
      <c r="X83" s="120"/>
    </row>
    <row r="84" spans="1:24">
      <c r="A84" s="120" t="s">
        <v>787</v>
      </c>
      <c r="B84" s="115" t="str">
        <f t="shared" si="10"/>
        <v>SID_SUMMON_CLOCKWORK_GOBLIN</v>
      </c>
      <c r="C84" s="120" t="s">
        <v>788</v>
      </c>
      <c r="D84" s="120">
        <v>4</v>
      </c>
      <c r="E84" s="120">
        <v>0</v>
      </c>
      <c r="F84" s="120">
        <v>1</v>
      </c>
      <c r="G84" s="120" t="s">
        <v>786</v>
      </c>
      <c r="H84" s="120">
        <v>2</v>
      </c>
      <c r="I84" s="120" t="s">
        <v>606</v>
      </c>
      <c r="J84" s="120"/>
      <c r="K84" s="114" t="str">
        <f t="shared" si="11"/>
        <v>SpellData.create(SID_SUMMON_CLOCKWORK_GOBLIN,"生产人工地精",0,4,1,OrderId("summonfactory"),2,ORDER_TYPE_IMMEDIATE);</v>
      </c>
      <c r="L84" s="114" t="str">
        <f t="shared" si="9"/>
        <v>SpellData.create(SID_SUMMON_CLOCKWORK_GOBLIN,"Summon Clockwork Goblin",0,4,1,OrderId("summonfactory"),2,ORDER_TYPE_IMMEDIATE);</v>
      </c>
      <c r="M84" s="120" t="s">
        <v>1669</v>
      </c>
      <c r="N84" s="120"/>
      <c r="O84" s="120"/>
      <c r="P84" s="120"/>
      <c r="Q84" s="120"/>
      <c r="R84" s="120"/>
      <c r="S84" s="120"/>
      <c r="T84" s="120"/>
      <c r="U84" s="120"/>
      <c r="V84" s="120"/>
      <c r="W84" s="120"/>
      <c r="X84" s="120"/>
    </row>
    <row r="85" spans="1:24">
      <c r="A85" s="120" t="s">
        <v>784</v>
      </c>
      <c r="B85" s="115" t="str">
        <f>"SID_"&amp;UPPER(SUBSTITUTE(A85," ","_"))</f>
        <v>SID_SELF_DESTRUCT</v>
      </c>
      <c r="C85" s="120" t="s">
        <v>785</v>
      </c>
      <c r="D85" s="120">
        <v>3</v>
      </c>
      <c r="E85" s="120">
        <v>0</v>
      </c>
      <c r="F85" s="120">
        <v>1</v>
      </c>
      <c r="G85" s="120" t="s">
        <v>733</v>
      </c>
      <c r="H85" s="120">
        <v>2</v>
      </c>
      <c r="I85" s="120" t="s">
        <v>730</v>
      </c>
      <c r="J85" s="120"/>
      <c r="K85" s="114" t="str">
        <f t="shared" si="11"/>
        <v>SpellData.create(SID_SELF_DESTRUCT,"自爆",0,3,1,OrderId("slow"),2,ORDER_TYPE_TARGET);</v>
      </c>
      <c r="L85" s="114" t="str">
        <f t="shared" si="9"/>
        <v>SpellData.create(SID_SELF_DESTRUCT,"Self Destruct",0,3,1,OrderId("slow"),2,ORDER_TYPE_TARGET);</v>
      </c>
      <c r="M85" s="120" t="s">
        <v>1669</v>
      </c>
      <c r="N85" s="120"/>
      <c r="O85" s="120"/>
      <c r="P85" s="120"/>
      <c r="Q85" s="120"/>
      <c r="R85" s="120"/>
      <c r="S85" s="120"/>
      <c r="T85" s="120"/>
      <c r="U85" s="120"/>
      <c r="V85" s="120"/>
      <c r="W85" s="120"/>
      <c r="X85" s="120"/>
    </row>
    <row r="86" spans="1:24">
      <c r="A86" s="120" t="s">
        <v>783</v>
      </c>
      <c r="B86" s="115" t="str">
        <f t="shared" si="10"/>
        <v>SID_CLUSTER_ROCKETS</v>
      </c>
      <c r="C86" s="120" t="s">
        <v>123</v>
      </c>
      <c r="D86" s="120">
        <v>1</v>
      </c>
      <c r="E86" s="120">
        <v>0</v>
      </c>
      <c r="F86" s="120">
        <v>1</v>
      </c>
      <c r="G86" s="120" t="s">
        <v>782</v>
      </c>
      <c r="H86" s="120">
        <v>2</v>
      </c>
      <c r="I86" s="120" t="s">
        <v>606</v>
      </c>
      <c r="J86" s="120"/>
      <c r="K86" s="114" t="str">
        <f t="shared" si="11"/>
        <v>SpellData.create(SID_CLUSTER_ROCKETS,"火箭群",0,1,1,OrderId("clusterrockets"),2,ORDER_TYPE_IMMEDIATE);</v>
      </c>
      <c r="L86" s="114" t="str">
        <f t="shared" si="9"/>
        <v>SpellData.create(SID_CLUSTER_ROCKETS,"Cluster Rockets",0,1,1,OrderId("clusterrockets"),2,ORDER_TYPE_IMMEDIATE);</v>
      </c>
      <c r="M86" s="120" t="s">
        <v>1669</v>
      </c>
      <c r="N86" s="120"/>
      <c r="O86" s="120"/>
      <c r="P86" s="120"/>
      <c r="Q86" s="120"/>
      <c r="R86" s="120"/>
      <c r="S86" s="120"/>
      <c r="T86" s="120"/>
      <c r="U86" s="120"/>
      <c r="V86" s="120"/>
      <c r="W86" s="120"/>
      <c r="X86" s="120"/>
    </row>
    <row r="87" spans="1:24">
      <c r="A87" s="121" t="s">
        <v>1626</v>
      </c>
      <c r="B87" s="115" t="str">
        <f t="shared" si="10"/>
        <v>SID_FUCKED_LIGHTNING</v>
      </c>
      <c r="C87" s="121" t="s">
        <v>148</v>
      </c>
      <c r="D87" s="121">
        <v>0</v>
      </c>
      <c r="E87" s="121">
        <v>100</v>
      </c>
      <c r="F87" s="121">
        <v>7</v>
      </c>
      <c r="G87" s="121">
        <v>852063</v>
      </c>
      <c r="H87" s="121">
        <v>1</v>
      </c>
      <c r="I87" s="121" t="s">
        <v>730</v>
      </c>
      <c r="J87" s="121"/>
      <c r="K87" s="114" t="str">
        <f t="shared" si="11"/>
        <v>SpellData.create(SID_FUCKED_LIGHTNING,"叉状闪电",100,0,7,852063,1,ORDER_TYPE_TARGET);</v>
      </c>
      <c r="L87" s="114" t="str">
        <f t="shared" si="9"/>
        <v>SpellData.create(SID_FUCKED_LIGHTNING,"Fucked Lightning",100,0,7,852063,1,ORDER_TYPE_TARGET);</v>
      </c>
      <c r="M87" s="121" t="s">
        <v>1669</v>
      </c>
      <c r="N87" s="121"/>
      <c r="O87" s="121"/>
      <c r="P87" s="121"/>
      <c r="Q87" s="121"/>
      <c r="R87" s="121"/>
      <c r="S87" s="121"/>
      <c r="T87" s="121"/>
      <c r="U87" s="121"/>
      <c r="V87" s="121"/>
      <c r="W87" s="121"/>
      <c r="X87" s="121"/>
    </row>
    <row r="88" spans="1:24">
      <c r="A88" s="121" t="s">
        <v>152</v>
      </c>
      <c r="B88" s="115" t="str">
        <f t="shared" si="10"/>
        <v>SID_STRONG_BREEZE</v>
      </c>
      <c r="C88" s="121" t="s">
        <v>151</v>
      </c>
      <c r="D88" s="121">
        <v>0</v>
      </c>
      <c r="E88" s="121">
        <v>100</v>
      </c>
      <c r="F88" s="121">
        <v>14</v>
      </c>
      <c r="G88" s="121">
        <v>852555</v>
      </c>
      <c r="H88" s="121">
        <v>1</v>
      </c>
      <c r="I88" s="121" t="s">
        <v>730</v>
      </c>
      <c r="J88" s="121"/>
      <c r="K88" s="114" t="str">
        <f t="shared" si="11"/>
        <v>SpellData.create(SID_STRONG_BREEZE,"强风",100,0,14,852555,1,ORDER_TYPE_TARGET);</v>
      </c>
      <c r="L88" s="114" t="str">
        <f t="shared" si="9"/>
        <v>SpellData.create(SID_STRONG_BREEZE,"Strong Breeze",100,0,14,852555,1,ORDER_TYPE_TARGET);</v>
      </c>
      <c r="M88" s="121" t="s">
        <v>1669</v>
      </c>
      <c r="N88" s="121"/>
      <c r="O88" s="121"/>
      <c r="P88" s="121"/>
      <c r="Q88" s="121"/>
      <c r="R88" s="121"/>
      <c r="S88" s="121"/>
      <c r="T88" s="121"/>
      <c r="U88" s="121"/>
      <c r="V88" s="121"/>
      <c r="W88" s="121"/>
      <c r="X88" s="121"/>
    </row>
    <row r="89" spans="1:24">
      <c r="A89" s="121" t="s">
        <v>156</v>
      </c>
      <c r="B89" s="115" t="str">
        <f t="shared" si="10"/>
        <v>SID_SUMMON_SERPENTS</v>
      </c>
      <c r="C89" s="121" t="s">
        <v>155</v>
      </c>
      <c r="D89" s="121">
        <v>0</v>
      </c>
      <c r="E89" s="121">
        <v>100</v>
      </c>
      <c r="F89" s="121">
        <v>30</v>
      </c>
      <c r="G89" s="121">
        <v>852066</v>
      </c>
      <c r="H89" s="121">
        <v>1</v>
      </c>
      <c r="I89" s="121" t="s">
        <v>606</v>
      </c>
      <c r="J89" s="121"/>
      <c r="K89" s="114" t="str">
        <f t="shared" si="11"/>
        <v>SpellData.create(SID_SUMMON_SERPENTS,"召唤飞蛇",100,0,30,852066,1,ORDER_TYPE_IMMEDIATE);</v>
      </c>
      <c r="L89" s="114" t="str">
        <f t="shared" si="9"/>
        <v>SpellData.create(SID_SUMMON_SERPENTS,"Summon Serpents",100,0,30,852066,1,ORDER_TYPE_IMMEDIATE);</v>
      </c>
      <c r="M89" s="121" t="s">
        <v>1669</v>
      </c>
      <c r="N89" s="121"/>
      <c r="O89" s="121"/>
      <c r="P89" s="121"/>
      <c r="Q89" s="121"/>
      <c r="R89" s="121"/>
      <c r="S89" s="121"/>
      <c r="T89" s="121"/>
      <c r="U89" s="121"/>
      <c r="V89" s="121"/>
      <c r="W89" s="121"/>
      <c r="X89" s="121"/>
    </row>
    <row r="90" spans="1:24">
      <c r="A90" s="121" t="s">
        <v>159</v>
      </c>
      <c r="B90" s="115" t="str">
        <f t="shared" si="10"/>
        <v>SID_THUNDER_STORM</v>
      </c>
      <c r="C90" s="121" t="s">
        <v>158</v>
      </c>
      <c r="D90" s="121">
        <v>10</v>
      </c>
      <c r="E90" s="121">
        <v>0</v>
      </c>
      <c r="F90" s="121">
        <v>40</v>
      </c>
      <c r="G90" s="121">
        <v>852069</v>
      </c>
      <c r="H90" s="121">
        <v>2</v>
      </c>
      <c r="I90" s="121" t="s">
        <v>730</v>
      </c>
      <c r="J90" s="121"/>
      <c r="K90" s="114" t="str">
        <f t="shared" si="11"/>
        <v>SpellData.create(SID_THUNDER_STORM,"雷电风暴",0,10,40,852069,2,ORDER_TYPE_TARGET);</v>
      </c>
      <c r="L90" s="114" t="str">
        <f t="shared" si="9"/>
        <v>SpellData.create(SID_THUNDER_STORM,"Thunder Storm",0,10,40,852069,2,ORDER_TYPE_TARGET);</v>
      </c>
      <c r="M90" s="121" t="s">
        <v>1669</v>
      </c>
      <c r="N90" s="121"/>
      <c r="O90" s="121"/>
      <c r="P90" s="121"/>
      <c r="Q90" s="121"/>
      <c r="R90" s="121"/>
      <c r="S90" s="121"/>
      <c r="T90" s="121"/>
      <c r="U90" s="121"/>
      <c r="V90" s="121"/>
      <c r="W90" s="121"/>
      <c r="X90" s="121"/>
    </row>
    <row r="91" spans="1:24">
      <c r="A91" s="121" t="s">
        <v>2504</v>
      </c>
      <c r="B91" s="115" t="str">
        <f t="shared" si="10"/>
        <v>SID_DIVE</v>
      </c>
      <c r="C91" s="121"/>
      <c r="D91" s="121">
        <f>BossAbilities!F17</f>
        <v>0</v>
      </c>
      <c r="E91" s="121">
        <v>0</v>
      </c>
      <c r="F91" s="121">
        <f>BossAbilities!H17</f>
        <v>30</v>
      </c>
      <c r="G91" s="121" t="str">
        <f>"OrderId("&amp;CHAR(34)&amp;BossAbilities!M17&amp;CHAR(34)&amp;")"</f>
        <v>OrderId("roar")</v>
      </c>
      <c r="H91" s="121">
        <v>1</v>
      </c>
      <c r="I91" s="121" t="s">
        <v>606</v>
      </c>
      <c r="J91" s="121"/>
      <c r="K91" s="114" t="str">
        <f t="shared" ref="K91" si="12">IF(C91="N/A","//",CONCATENATE("SpellData.create(",B91,",",CHAR(34),C91,CHAR(34),",",E91,",",D91,",",F91,",",G91,",",H91,",",I91,")",J91,";"))</f>
        <v>SpellData.create(SID_DIVE,"",0,0,30,OrderId("roar"),1,ORDER_TYPE_IMMEDIATE);</v>
      </c>
      <c r="L91" s="114" t="str">
        <f t="shared" ref="L91" si="13">IF(A91="N/A","//",CONCATENATE("SpellData.create(",B91,",",CHAR(34),A91,CHAR(34),",",E91,",",D91,",",F91,",",G91,",",H91,",",I91,")",J91,";"))</f>
        <v>SpellData.create(SID_DIVE,"Dive",0,0,30,OrderId("roar"),1,ORDER_TYPE_IMMEDIATE);</v>
      </c>
      <c r="M91" s="121" t="s">
        <v>1669</v>
      </c>
      <c r="N91" s="121"/>
      <c r="O91" s="121"/>
      <c r="P91" s="121"/>
      <c r="Q91" s="121"/>
      <c r="R91" s="121"/>
      <c r="S91" s="121"/>
      <c r="T91" s="121"/>
      <c r="U91" s="121"/>
      <c r="V91" s="121"/>
      <c r="W91" s="121"/>
      <c r="X91" s="121"/>
    </row>
    <row r="92" spans="1:24">
      <c r="A92" s="119" t="s">
        <v>781</v>
      </c>
      <c r="B92" s="115" t="str">
        <f t="shared" si="10"/>
        <v>SID_ALKALINE_WATER</v>
      </c>
      <c r="C92" s="119" t="s">
        <v>171</v>
      </c>
      <c r="D92" s="119">
        <v>3.5</v>
      </c>
      <c r="E92" s="119">
        <v>0</v>
      </c>
      <c r="F92" s="119">
        <v>5</v>
      </c>
      <c r="G92" s="119" t="s">
        <v>732</v>
      </c>
      <c r="H92" s="119">
        <v>1</v>
      </c>
      <c r="I92" s="119" t="s">
        <v>730</v>
      </c>
      <c r="J92" s="119"/>
      <c r="K92" s="114" t="str">
        <f t="shared" si="11"/>
        <v>SpellData.create(SID_ALKALINE_WATER,"盐碱之水",0,3.5,5,OrderId("heal"),1,ORDER_TYPE_TARGET);</v>
      </c>
      <c r="L92" s="114" t="str">
        <f t="shared" si="9"/>
        <v>SpellData.create(SID_ALKALINE_WATER,"Alkaline Water",0,3.5,5,OrderId("heal"),1,ORDER_TYPE_TARGET);</v>
      </c>
      <c r="M92" s="119" t="s">
        <v>1669</v>
      </c>
      <c r="N92" s="119"/>
      <c r="O92" s="119"/>
      <c r="P92" s="119"/>
      <c r="Q92" s="119"/>
      <c r="R92" s="119"/>
      <c r="S92" s="119"/>
      <c r="T92" s="119"/>
      <c r="U92" s="119"/>
      <c r="V92" s="119"/>
      <c r="W92" s="119"/>
      <c r="X92" s="119"/>
    </row>
    <row r="93" spans="1:24">
      <c r="A93" s="119" t="s">
        <v>173</v>
      </c>
      <c r="B93" s="115" t="str">
        <f>"SID_"&amp;UPPER(SUBSTITUTE(A93," ","_"))</f>
        <v>SID_TIDE</v>
      </c>
      <c r="C93" s="119" t="s">
        <v>172</v>
      </c>
      <c r="D93" s="119">
        <v>0</v>
      </c>
      <c r="E93" s="119">
        <v>0</v>
      </c>
      <c r="F93" s="119">
        <v>12</v>
      </c>
      <c r="G93" s="119" t="s">
        <v>733</v>
      </c>
      <c r="H93" s="119">
        <v>1</v>
      </c>
      <c r="I93" s="119" t="s">
        <v>730</v>
      </c>
      <c r="J93" s="119"/>
      <c r="K93" s="114" t="str">
        <f t="shared" si="11"/>
        <v>SpellData.create(SID_TIDE,"潮汐",0,0,12,OrderId("slow"),1,ORDER_TYPE_TARGET);</v>
      </c>
      <c r="L93" s="114" t="str">
        <f t="shared" si="9"/>
        <v>SpellData.create(SID_TIDE,"Tide",0,0,12,OrderId("slow"),1,ORDER_TYPE_TARGET);</v>
      </c>
      <c r="M93" s="119" t="s">
        <v>1669</v>
      </c>
      <c r="N93" s="119"/>
      <c r="O93" s="119"/>
      <c r="P93" s="119"/>
      <c r="Q93" s="119"/>
      <c r="R93" s="119"/>
      <c r="S93" s="119"/>
      <c r="T93" s="119"/>
      <c r="U93" s="119"/>
      <c r="V93" s="119"/>
      <c r="W93" s="119"/>
      <c r="X93" s="119"/>
    </row>
    <row r="94" spans="1:24">
      <c r="A94" s="119" t="s">
        <v>1627</v>
      </c>
      <c r="B94" s="115" t="str">
        <f t="shared" ref="B94:B128" si="14">"SID_"&amp;UPPER(SUBSTITUTE(A94," ","_"))</f>
        <v>SID_TIDE_BARON_MORPH</v>
      </c>
      <c r="C94" s="119" t="s">
        <v>780</v>
      </c>
      <c r="D94" s="119">
        <v>0</v>
      </c>
      <c r="E94" s="119">
        <v>0</v>
      </c>
      <c r="F94" s="119">
        <v>35</v>
      </c>
      <c r="G94" s="119" t="s">
        <v>779</v>
      </c>
      <c r="H94" s="119">
        <v>1</v>
      </c>
      <c r="I94" s="119" t="s">
        <v>606</v>
      </c>
      <c r="J94" s="119"/>
      <c r="K94" s="114" t="str">
        <f t="shared" si="11"/>
        <v>SpellData.create(SID_TIDE_BARON_MORPH,"潮汐形态",0,0,35,OID_BEARFORM,1,ORDER_TYPE_IMMEDIATE);</v>
      </c>
      <c r="L94" s="114" t="str">
        <f t="shared" si="9"/>
        <v>SpellData.create(SID_TIDE_BARON_MORPH,"Tide Baron Morph",0,0,35,OID_BEARFORM,1,ORDER_TYPE_IMMEDIATE);</v>
      </c>
      <c r="M94" s="119" t="s">
        <v>1669</v>
      </c>
      <c r="N94" s="119"/>
      <c r="O94" s="119"/>
      <c r="P94" s="119"/>
      <c r="Q94" s="119"/>
      <c r="R94" s="119"/>
      <c r="S94" s="119"/>
      <c r="T94" s="119"/>
      <c r="U94" s="119"/>
      <c r="V94" s="119"/>
      <c r="W94" s="119"/>
      <c r="X94" s="119"/>
    </row>
    <row r="95" spans="1:24">
      <c r="A95" s="119" t="s">
        <v>778</v>
      </c>
      <c r="B95" s="115" t="str">
        <f t="shared" si="14"/>
        <v>SID_TEAR_UP</v>
      </c>
      <c r="C95" s="119" t="s">
        <v>174</v>
      </c>
      <c r="D95" s="119">
        <v>0</v>
      </c>
      <c r="E95" s="119">
        <v>0</v>
      </c>
      <c r="F95" s="119">
        <v>12</v>
      </c>
      <c r="G95" s="119" t="s">
        <v>733</v>
      </c>
      <c r="H95" s="119">
        <v>1</v>
      </c>
      <c r="I95" s="119" t="s">
        <v>730</v>
      </c>
      <c r="J95" s="119"/>
      <c r="K95" s="114" t="str">
        <f t="shared" si="11"/>
        <v>SpellData.create(SID_TEAR_UP,"撕裂",0,0,12,OrderId("slow"),1,ORDER_TYPE_TARGET);</v>
      </c>
      <c r="L95" s="114" t="str">
        <f t="shared" si="9"/>
        <v>SpellData.create(SID_TEAR_UP,"Tear Up",0,0,12,OrderId("slow"),1,ORDER_TYPE_TARGET);</v>
      </c>
      <c r="M95" s="119" t="s">
        <v>1669</v>
      </c>
      <c r="N95" s="119"/>
      <c r="O95" s="119"/>
      <c r="P95" s="119"/>
      <c r="Q95" s="119"/>
      <c r="R95" s="119"/>
      <c r="S95" s="119"/>
      <c r="T95" s="119"/>
      <c r="U95" s="119"/>
      <c r="V95" s="119"/>
      <c r="W95" s="119"/>
      <c r="X95" s="119"/>
    </row>
    <row r="96" spans="1:24">
      <c r="A96" s="119" t="s">
        <v>177</v>
      </c>
      <c r="B96" s="115" t="str">
        <f t="shared" si="14"/>
        <v>SID_LANCINATE</v>
      </c>
      <c r="C96" s="119" t="s">
        <v>176</v>
      </c>
      <c r="D96" s="119">
        <v>0</v>
      </c>
      <c r="E96" s="119">
        <v>0</v>
      </c>
      <c r="F96" s="119">
        <v>15</v>
      </c>
      <c r="G96" s="119" t="s">
        <v>607</v>
      </c>
      <c r="H96" s="119">
        <v>1</v>
      </c>
      <c r="I96" s="119" t="s">
        <v>730</v>
      </c>
      <c r="J96" s="119"/>
      <c r="K96" s="114" t="str">
        <f t="shared" si="11"/>
        <v>SpellData.create(SID_LANCINATE,"刺裂",0,0,15,OrderId("channel"),1,ORDER_TYPE_TARGET);</v>
      </c>
      <c r="L96" s="114" t="str">
        <f t="shared" si="9"/>
        <v>SpellData.create(SID_LANCINATE,"Lancinate",0,0,15,OrderId("channel"),1,ORDER_TYPE_TARGET);</v>
      </c>
      <c r="M96" s="119" t="s">
        <v>1669</v>
      </c>
      <c r="N96" s="119"/>
      <c r="O96" s="119"/>
      <c r="P96" s="119"/>
      <c r="Q96" s="119"/>
      <c r="R96" s="119"/>
      <c r="S96" s="119"/>
      <c r="T96" s="119"/>
      <c r="U96" s="119"/>
      <c r="V96" s="119"/>
      <c r="W96" s="119"/>
      <c r="X96" s="119"/>
    </row>
    <row r="97" spans="1:24">
      <c r="A97" s="119" t="s">
        <v>180</v>
      </c>
      <c r="B97" s="115" t="str">
        <f t="shared" si="14"/>
        <v>SID_RASPY_ROAR</v>
      </c>
      <c r="C97" s="119" t="s">
        <v>178</v>
      </c>
      <c r="D97" s="119">
        <v>0</v>
      </c>
      <c r="E97" s="119">
        <v>0</v>
      </c>
      <c r="F97" s="119">
        <v>25</v>
      </c>
      <c r="G97" s="119" t="s">
        <v>769</v>
      </c>
      <c r="H97" s="119">
        <v>1</v>
      </c>
      <c r="I97" s="119" t="s">
        <v>606</v>
      </c>
      <c r="J97" s="119"/>
      <c r="K97" s="114" t="str">
        <f t="shared" si="11"/>
        <v>SpellData.create(SID_RASPY_ROAR,"刺耳咆哮",0,0,25,OrderId("impale"),1,ORDER_TYPE_IMMEDIATE);</v>
      </c>
      <c r="L97" s="114" t="str">
        <f t="shared" si="9"/>
        <v>SpellData.create(SID_RASPY_ROAR,"Raspy Roar",0,0,25,OrderId("impale"),1,ORDER_TYPE_IMMEDIATE);</v>
      </c>
      <c r="M97" s="119" t="s">
        <v>1669</v>
      </c>
      <c r="N97" s="119"/>
      <c r="O97" s="119"/>
      <c r="P97" s="119"/>
      <c r="Q97" s="119"/>
      <c r="R97" s="119"/>
      <c r="S97" s="119"/>
      <c r="T97" s="119"/>
      <c r="U97" s="119"/>
      <c r="V97" s="119"/>
      <c r="W97" s="119"/>
      <c r="X97" s="119"/>
    </row>
    <row r="98" spans="1:24">
      <c r="A98" s="119" t="s">
        <v>1654</v>
      </c>
      <c r="B98" s="115" t="str">
        <f t="shared" si="14"/>
        <v>SID_RASPY_ROAR_DUMMY</v>
      </c>
      <c r="C98" s="119" t="s">
        <v>178</v>
      </c>
      <c r="D98" s="119">
        <v>0</v>
      </c>
      <c r="E98" s="119">
        <v>0</v>
      </c>
      <c r="F98" s="119">
        <v>1</v>
      </c>
      <c r="G98" s="119" t="s">
        <v>777</v>
      </c>
      <c r="H98" s="119">
        <v>1</v>
      </c>
      <c r="I98" s="119" t="s">
        <v>776</v>
      </c>
      <c r="J98" s="119"/>
      <c r="K98" s="114" t="str">
        <f t="shared" si="11"/>
        <v>SpellData.create(SID_RASPY_ROAR_DUMMY,"刺耳咆哮",0,0,1,OrderId("silence"),1,ORDER_TYPE_POINT);</v>
      </c>
      <c r="L98" s="114" t="str">
        <f t="shared" si="9"/>
        <v>SpellData.create(SID_RASPY_ROAR_DUMMY,"Raspy Roar DUMMY",0,0,1,OrderId("silence"),1,ORDER_TYPE_POINT);</v>
      </c>
      <c r="M98" s="119" t="s">
        <v>1669</v>
      </c>
      <c r="N98" s="119"/>
      <c r="O98" s="119"/>
      <c r="P98" s="119"/>
      <c r="Q98" s="119"/>
      <c r="R98" s="119"/>
      <c r="S98" s="119"/>
      <c r="T98" s="119"/>
      <c r="U98" s="119"/>
      <c r="V98" s="119"/>
      <c r="W98" s="119"/>
      <c r="X98" s="119"/>
    </row>
    <row r="99" spans="1:24">
      <c r="A99" s="123" t="s">
        <v>775</v>
      </c>
      <c r="B99" s="115" t="str">
        <f t="shared" si="14"/>
        <v>SID_FLAME_THROW</v>
      </c>
      <c r="C99" s="123" t="s">
        <v>184</v>
      </c>
      <c r="D99" s="123">
        <v>0</v>
      </c>
      <c r="E99" s="123">
        <v>100</v>
      </c>
      <c r="F99" s="123">
        <f>BossAbilities!H26</f>
        <v>20</v>
      </c>
      <c r="G99" s="123" t="s">
        <v>735</v>
      </c>
      <c r="H99" s="123">
        <v>1</v>
      </c>
      <c r="I99" s="123" t="s">
        <v>730</v>
      </c>
      <c r="J99" s="123"/>
      <c r="K99" s="114" t="str">
        <f t="shared" si="11"/>
        <v>SpellData.create(SID_FLAME_THROW,"火焰喷射",100,0,20,OrderId("sleep"),1,ORDER_TYPE_TARGET);</v>
      </c>
      <c r="L99" s="114" t="str">
        <f t="shared" si="9"/>
        <v>SpellData.create(SID_FLAME_THROW,"Flame Throw",100,0,20,OrderId("sleep"),1,ORDER_TYPE_TARGET);</v>
      </c>
      <c r="M99" s="123" t="s">
        <v>1669</v>
      </c>
      <c r="N99" s="123"/>
      <c r="O99" s="123"/>
      <c r="P99" s="123"/>
      <c r="Q99" s="123"/>
      <c r="R99" s="123"/>
      <c r="S99" s="123"/>
      <c r="T99" s="123"/>
      <c r="U99" s="123"/>
      <c r="V99" s="123"/>
      <c r="W99" s="123"/>
      <c r="X99" s="123"/>
    </row>
    <row r="100" spans="1:24">
      <c r="A100" s="123" t="s">
        <v>774</v>
      </c>
      <c r="B100" s="115" t="str">
        <f t="shared" si="14"/>
        <v>SID_FLAME_BOMB</v>
      </c>
      <c r="C100" s="123" t="s">
        <v>185</v>
      </c>
      <c r="D100" s="123">
        <v>10</v>
      </c>
      <c r="E100" s="123">
        <v>100</v>
      </c>
      <c r="F100" s="123">
        <v>40</v>
      </c>
      <c r="G100" s="123" t="s">
        <v>733</v>
      </c>
      <c r="H100" s="123">
        <v>2</v>
      </c>
      <c r="I100" s="123" t="s">
        <v>606</v>
      </c>
      <c r="J100" s="123"/>
      <c r="K100" s="114" t="str">
        <f t="shared" si="11"/>
        <v>SpellData.create(SID_FLAME_BOMB,"火焰炸弹",100,10,40,OrderId("slow"),2,ORDER_TYPE_IMMEDIATE);</v>
      </c>
      <c r="L100" s="114" t="str">
        <f t="shared" si="9"/>
        <v>SpellData.create(SID_FLAME_BOMB,"Flame Bomb",100,10,40,OrderId("slow"),2,ORDER_TYPE_IMMEDIATE);</v>
      </c>
      <c r="M100" s="123" t="s">
        <v>1669</v>
      </c>
      <c r="N100" s="123"/>
      <c r="O100" s="123"/>
      <c r="P100" s="123"/>
      <c r="Q100" s="123"/>
      <c r="R100" s="123"/>
      <c r="S100" s="123"/>
      <c r="T100" s="123"/>
      <c r="U100" s="123"/>
      <c r="V100" s="123"/>
      <c r="W100" s="123"/>
      <c r="X100" s="123"/>
    </row>
    <row r="101" spans="1:24">
      <c r="A101" s="123" t="s">
        <v>773</v>
      </c>
      <c r="B101" s="115" t="str">
        <f t="shared" si="14"/>
        <v>SID_SUMMON_LAVA_SPAWN</v>
      </c>
      <c r="C101" s="123" t="s">
        <v>188</v>
      </c>
      <c r="D101" s="123">
        <v>10</v>
      </c>
      <c r="E101" s="123">
        <v>100</v>
      </c>
      <c r="F101" s="123">
        <v>30</v>
      </c>
      <c r="G101" s="123" t="s">
        <v>772</v>
      </c>
      <c r="H101" s="123">
        <v>1</v>
      </c>
      <c r="I101" s="123" t="s">
        <v>606</v>
      </c>
      <c r="J101" s="123"/>
      <c r="K101" s="114" t="str">
        <f t="shared" si="11"/>
        <v>SpellData.create(SID_SUMMON_LAVA_SPAWN,"召唤炎魔",100,10,30,OrderId("soulburn"),1,ORDER_TYPE_IMMEDIATE);</v>
      </c>
      <c r="L101" s="114" t="str">
        <f t="shared" si="9"/>
        <v>SpellData.create(SID_SUMMON_LAVA_SPAWN,"Summon Lava Spawn",100,10,30,OrderId("soulburn"),1,ORDER_TYPE_IMMEDIATE);</v>
      </c>
      <c r="M101" s="123" t="s">
        <v>1669</v>
      </c>
      <c r="N101" s="123"/>
      <c r="O101" s="123"/>
      <c r="P101" s="123"/>
      <c r="Q101" s="123"/>
      <c r="R101" s="123"/>
      <c r="S101" s="123"/>
      <c r="T101" s="123"/>
      <c r="U101" s="123"/>
      <c r="V101" s="123"/>
      <c r="W101" s="123"/>
      <c r="X101" s="123"/>
    </row>
    <row r="102" spans="1:24">
      <c r="A102" s="123" t="s">
        <v>204</v>
      </c>
      <c r="B102" s="115" t="str">
        <f t="shared" si="14"/>
        <v>SID_FRENZY_WARLOCK</v>
      </c>
      <c r="C102" s="123" t="s">
        <v>162</v>
      </c>
      <c r="D102" s="123">
        <v>0</v>
      </c>
      <c r="E102" s="123">
        <v>0</v>
      </c>
      <c r="F102" s="123">
        <v>200</v>
      </c>
      <c r="G102" s="123" t="s">
        <v>739</v>
      </c>
      <c r="H102" s="123">
        <v>1</v>
      </c>
      <c r="I102" s="123" t="s">
        <v>606</v>
      </c>
      <c r="J102" s="123"/>
      <c r="K102" s="114" t="str">
        <f t="shared" si="11"/>
        <v>SpellData.create(SID_FRENZY_WARLOCK,"激怒",0,0,200,OrderId("stomp"),1,ORDER_TYPE_IMMEDIATE);</v>
      </c>
      <c r="L102" s="114" t="str">
        <f t="shared" si="9"/>
        <v>SpellData.create(SID_FRENZY_WARLOCK,"Frenzy Warlock",0,0,200,OrderId("stomp"),1,ORDER_TYPE_IMMEDIATE);</v>
      </c>
      <c r="M102" s="123" t="s">
        <v>1669</v>
      </c>
      <c r="N102" s="123"/>
      <c r="O102" s="123"/>
      <c r="P102" s="123"/>
      <c r="Q102" s="123"/>
      <c r="R102" s="123"/>
      <c r="S102" s="123"/>
      <c r="T102" s="123"/>
      <c r="U102" s="123"/>
      <c r="V102" s="123"/>
      <c r="W102" s="123"/>
      <c r="X102" s="123"/>
    </row>
    <row r="103" spans="1:24">
      <c r="A103" s="123" t="str">
        <f>BossAbilities!D31</f>
        <v>Fire Shift</v>
      </c>
      <c r="B103" s="115" t="str">
        <f t="shared" si="14"/>
        <v>SID_FIRE_SHIFT</v>
      </c>
      <c r="C103" s="123"/>
      <c r="D103" s="123">
        <f>BossAbilities!F31</f>
        <v>4</v>
      </c>
      <c r="E103" s="123">
        <v>0</v>
      </c>
      <c r="F103" s="123">
        <f>BossAbilities!H31</f>
        <v>10</v>
      </c>
      <c r="G103" s="123" t="s">
        <v>819</v>
      </c>
      <c r="H103" s="123">
        <v>1</v>
      </c>
      <c r="I103" s="123" t="s">
        <v>776</v>
      </c>
      <c r="J103" s="123"/>
      <c r="K103" s="114" t="str">
        <f t="shared" ref="K103" si="15">IF(C103="N/A","//",CONCATENATE("SpellData.create(",B103,",",CHAR(34),C103,CHAR(34),",",E103,",",D103,",",F103,",",G103,",",H103,",",I103,")",J103,";"))</f>
        <v>SpellData.create(SID_FIRE_SHIFT,"",0,4,10,OrderId("blizzard"),1,ORDER_TYPE_POINT);</v>
      </c>
      <c r="L103" s="114" t="str">
        <f t="shared" ref="L103" si="16">IF(A103="N/A","//",CONCATENATE("SpellData.create(",B103,",",CHAR(34),A103,CHAR(34),",",E103,",",D103,",",F103,",",G103,",",H103,",",I103,")",J103,";"))</f>
        <v>SpellData.create(SID_FIRE_SHIFT,"Fire Shift",0,4,10,OrderId("blizzard"),1,ORDER_TYPE_POINT);</v>
      </c>
      <c r="M103" s="123" t="s">
        <v>1669</v>
      </c>
      <c r="N103" s="123"/>
      <c r="O103" s="123"/>
      <c r="P103" s="123"/>
      <c r="Q103" s="123"/>
      <c r="R103" s="123"/>
      <c r="S103" s="123"/>
      <c r="T103" s="123"/>
      <c r="U103" s="123"/>
      <c r="V103" s="123"/>
      <c r="W103" s="123"/>
      <c r="X103" s="123"/>
    </row>
    <row r="104" spans="1:24">
      <c r="A104" s="123" t="str">
        <f>BossAbilities!D30</f>
        <v>Dance Mat</v>
      </c>
      <c r="B104" s="115" t="str">
        <f t="shared" si="14"/>
        <v>SID_DANCE_MAT</v>
      </c>
      <c r="C104" s="123"/>
      <c r="D104" s="123">
        <v>0</v>
      </c>
      <c r="E104" s="123">
        <v>0</v>
      </c>
      <c r="F104" s="123">
        <v>0</v>
      </c>
      <c r="G104" s="123" t="str">
        <f>"OrderId("&amp;CHAR(34)&amp;BossAbilities!M30&amp;CHAR(34)&amp;")"</f>
        <v>OrderId("roar")</v>
      </c>
      <c r="H104" s="123">
        <v>1</v>
      </c>
      <c r="I104" s="123" t="s">
        <v>606</v>
      </c>
      <c r="J104" s="123"/>
      <c r="K104" s="114" t="str">
        <f t="shared" ref="K104" si="17">IF(C104="N/A","//",CONCATENATE("SpellData.create(",B104,",",CHAR(34),C104,CHAR(34),",",E104,",",D104,",",F104,",",G104,",",H104,",",I104,")",J104,";"))</f>
        <v>SpellData.create(SID_DANCE_MAT,"",0,0,0,OrderId("roar"),1,ORDER_TYPE_IMMEDIATE);</v>
      </c>
      <c r="L104" s="114" t="str">
        <f t="shared" ref="L104" si="18">IF(A104="N/A","//",CONCATENATE("SpellData.create(",B104,",",CHAR(34),A104,CHAR(34),",",E104,",",D104,",",F104,",",G104,",",H104,",",I104,")",J104,";"))</f>
        <v>SpellData.create(SID_DANCE_MAT,"Dance Mat",0,0,0,OrderId("roar"),1,ORDER_TYPE_IMMEDIATE);</v>
      </c>
      <c r="M104" s="123" t="s">
        <v>1669</v>
      </c>
      <c r="N104" s="123"/>
      <c r="O104" s="123"/>
      <c r="P104" s="123"/>
      <c r="Q104" s="123"/>
      <c r="R104" s="123"/>
      <c r="S104" s="123"/>
      <c r="T104" s="123"/>
      <c r="U104" s="123"/>
      <c r="V104" s="123"/>
      <c r="W104" s="123"/>
      <c r="X104" s="123"/>
    </row>
    <row r="105" spans="1:24">
      <c r="A105" s="121" t="s">
        <v>770</v>
      </c>
      <c r="B105" s="115" t="str">
        <f t="shared" si="14"/>
        <v>SID_IMPALE</v>
      </c>
      <c r="C105" s="121" t="s">
        <v>771</v>
      </c>
      <c r="D105" s="121">
        <v>0</v>
      </c>
      <c r="E105" s="121">
        <v>0</v>
      </c>
      <c r="F105" s="115">
        <f>BossAbilities!H33</f>
        <v>20</v>
      </c>
      <c r="G105" s="121" t="s">
        <v>769</v>
      </c>
      <c r="H105" s="121">
        <v>1</v>
      </c>
      <c r="I105" s="121" t="s">
        <v>730</v>
      </c>
      <c r="J105" s="121"/>
      <c r="K105" s="114" t="str">
        <f t="shared" si="11"/>
        <v>SpellData.create(SID_IMPALE,"穿刺",0,0,20,OrderId("impale"),1,ORDER_TYPE_TARGET);</v>
      </c>
      <c r="L105" s="114" t="str">
        <f t="shared" si="9"/>
        <v>SpellData.create(SID_IMPALE,"Impale",0,0,20,OrderId("impale"),1,ORDER_TYPE_TARGET);</v>
      </c>
      <c r="M105" s="121" t="s">
        <v>1669</v>
      </c>
      <c r="N105" s="121"/>
      <c r="O105" s="121"/>
      <c r="P105" s="121"/>
      <c r="Q105" s="121"/>
      <c r="R105" s="121"/>
      <c r="S105" s="121"/>
      <c r="T105" s="121"/>
      <c r="U105" s="121"/>
      <c r="V105" s="121"/>
      <c r="W105" s="121"/>
      <c r="X105" s="121"/>
    </row>
    <row r="106" spans="1:24">
      <c r="A106" s="121" t="s">
        <v>767</v>
      </c>
      <c r="B106" s="115" t="str">
        <f t="shared" si="14"/>
        <v>SID_SUMMON_POISONOUS_CRAWLER</v>
      </c>
      <c r="C106" s="121" t="s">
        <v>768</v>
      </c>
      <c r="D106" s="121">
        <v>0</v>
      </c>
      <c r="E106" s="121">
        <v>0</v>
      </c>
      <c r="F106" s="115">
        <f>BossAbilities!H34</f>
        <v>25</v>
      </c>
      <c r="G106" s="121" t="s">
        <v>733</v>
      </c>
      <c r="H106" s="121">
        <v>1</v>
      </c>
      <c r="I106" s="121" t="s">
        <v>606</v>
      </c>
      <c r="J106" s="121"/>
      <c r="K106" s="114" t="str">
        <f t="shared" si="11"/>
        <v>SpellData.create(SID_SUMMON_POISONOUS_CRAWLER,"召唤剧毒爬行者",0,0,25,OrderId("slow"),1,ORDER_TYPE_IMMEDIATE);</v>
      </c>
      <c r="L106" s="114" t="str">
        <f t="shared" si="9"/>
        <v>SpellData.create(SID_SUMMON_POISONOUS_CRAWLER,"Summon Poisonous Crawler",0,0,25,OrderId("slow"),1,ORDER_TYPE_IMMEDIATE);</v>
      </c>
      <c r="M106" s="121" t="s">
        <v>1669</v>
      </c>
      <c r="N106" s="121"/>
      <c r="O106" s="121"/>
      <c r="P106" s="121"/>
      <c r="Q106" s="121"/>
      <c r="R106" s="121"/>
      <c r="S106" s="121"/>
      <c r="T106" s="121"/>
      <c r="U106" s="121"/>
      <c r="V106" s="121"/>
      <c r="W106" s="121"/>
      <c r="X106" s="121"/>
    </row>
    <row r="107" spans="1:24">
      <c r="A107" s="121" t="s">
        <v>765</v>
      </c>
      <c r="B107" s="115" t="str">
        <f t="shared" si="14"/>
        <v>SID_SUMMON_ABOMINATION</v>
      </c>
      <c r="C107" s="121" t="s">
        <v>766</v>
      </c>
      <c r="D107" s="121">
        <v>0</v>
      </c>
      <c r="E107" s="121">
        <v>0</v>
      </c>
      <c r="F107" s="115">
        <f>BossAbilities!H36</f>
        <v>20</v>
      </c>
      <c r="G107" s="121" t="s">
        <v>764</v>
      </c>
      <c r="H107" s="121">
        <v>1</v>
      </c>
      <c r="I107" s="121" t="s">
        <v>606</v>
      </c>
      <c r="J107" s="121"/>
      <c r="K107" s="114" t="str">
        <f t="shared" si="11"/>
        <v>SpellData.create(SID_SUMMON_ABOMINATION,"召唤憎恶",0,0,20,OrderId("charm"),1,ORDER_TYPE_IMMEDIATE);</v>
      </c>
      <c r="L107" s="114" t="str">
        <f t="shared" si="9"/>
        <v>SpellData.create(SID_SUMMON_ABOMINATION,"Summon Abomination",0,0,20,OrderId("charm"),1,ORDER_TYPE_IMMEDIATE);</v>
      </c>
      <c r="M107" s="121" t="s">
        <v>1669</v>
      </c>
      <c r="N107" s="121"/>
      <c r="O107" s="121"/>
      <c r="P107" s="121"/>
      <c r="Q107" s="121"/>
      <c r="R107" s="121"/>
      <c r="S107" s="121"/>
      <c r="T107" s="121"/>
      <c r="U107" s="121"/>
      <c r="V107" s="121"/>
      <c r="W107" s="121"/>
      <c r="X107" s="121"/>
    </row>
    <row r="108" spans="1:24">
      <c r="A108" s="121" t="s">
        <v>762</v>
      </c>
      <c r="B108" s="115" t="str">
        <f t="shared" si="14"/>
        <v>SID_SUMMON_WRAITH</v>
      </c>
      <c r="C108" s="121" t="s">
        <v>763</v>
      </c>
      <c r="D108" s="121">
        <v>0</v>
      </c>
      <c r="E108" s="121">
        <v>0</v>
      </c>
      <c r="F108" s="115">
        <f>BossAbilities!H37</f>
        <v>20</v>
      </c>
      <c r="G108" s="121" t="s">
        <v>761</v>
      </c>
      <c r="H108" s="121">
        <v>1</v>
      </c>
      <c r="I108" s="121" t="s">
        <v>606</v>
      </c>
      <c r="J108" s="121"/>
      <c r="K108" s="114" t="str">
        <f t="shared" si="11"/>
        <v>SpellData.create(SID_SUMMON_WRAITH,"召唤怨灵",0,0,20,OrderId("invisibility"),1,ORDER_TYPE_IMMEDIATE);</v>
      </c>
      <c r="L108" s="114" t="str">
        <f t="shared" si="9"/>
        <v>SpellData.create(SID_SUMMON_WRAITH,"Summon Wraith",0,0,20,OrderId("invisibility"),1,ORDER_TYPE_IMMEDIATE);</v>
      </c>
      <c r="M108" s="121" t="s">
        <v>1669</v>
      </c>
      <c r="N108" s="121"/>
      <c r="O108" s="121"/>
      <c r="P108" s="121"/>
      <c r="Q108" s="121"/>
      <c r="R108" s="121"/>
      <c r="S108" s="121"/>
      <c r="T108" s="121"/>
      <c r="U108" s="121"/>
      <c r="V108" s="121"/>
      <c r="W108" s="121"/>
      <c r="X108" s="121"/>
    </row>
    <row r="109" spans="1:24">
      <c r="A109" s="121" t="s">
        <v>759</v>
      </c>
      <c r="B109" s="115" t="str">
        <f t="shared" si="14"/>
        <v>SID_LIFE_SIPHON</v>
      </c>
      <c r="C109" s="121" t="s">
        <v>760</v>
      </c>
      <c r="D109" s="121">
        <v>5</v>
      </c>
      <c r="E109" s="121">
        <v>0</v>
      </c>
      <c r="F109" s="115">
        <f>BossAbilities!H35</f>
        <v>30</v>
      </c>
      <c r="G109" s="121" t="s">
        <v>735</v>
      </c>
      <c r="H109" s="121">
        <v>2</v>
      </c>
      <c r="I109" s="121" t="s">
        <v>606</v>
      </c>
      <c r="J109" s="121"/>
      <c r="K109" s="114" t="str">
        <f t="shared" si="11"/>
        <v>SpellData.create(SID_LIFE_SIPHON,"生命虹吸",0,5,30,OrderId("sleep"),2,ORDER_TYPE_IMMEDIATE);</v>
      </c>
      <c r="L109" s="114" t="str">
        <f t="shared" si="9"/>
        <v>SpellData.create(SID_LIFE_SIPHON,"Life Siphon",0,5,30,OrderId("sleep"),2,ORDER_TYPE_IMMEDIATE);</v>
      </c>
      <c r="M109" s="121" t="s">
        <v>1669</v>
      </c>
      <c r="N109" s="121"/>
      <c r="O109" s="121"/>
      <c r="P109" s="121"/>
      <c r="Q109" s="121"/>
      <c r="R109" s="121"/>
      <c r="S109" s="121"/>
      <c r="T109" s="121"/>
      <c r="U109" s="121"/>
      <c r="V109" s="121"/>
      <c r="W109" s="121"/>
      <c r="X109" s="121"/>
    </row>
    <row r="110" spans="1:24">
      <c r="A110" s="124" t="s">
        <v>1732</v>
      </c>
      <c r="B110" s="115" t="str">
        <f t="shared" si="14"/>
        <v>SID_FEL_EXECUTION</v>
      </c>
      <c r="C110" s="124" t="s">
        <v>1737</v>
      </c>
      <c r="D110" s="124">
        <v>0</v>
      </c>
      <c r="E110" s="124">
        <v>0</v>
      </c>
      <c r="F110" s="124">
        <v>20</v>
      </c>
      <c r="G110" s="124" t="s">
        <v>735</v>
      </c>
      <c r="H110" s="124">
        <v>1</v>
      </c>
      <c r="I110" s="124" t="s">
        <v>730</v>
      </c>
      <c r="J110" s="124"/>
      <c r="K110" s="114" t="str">
        <f t="shared" ref="K110:K114" si="19">IF(C110="N/A","//",CONCATENATE("SpellData.create(",B110,",",CHAR(34),C110,CHAR(34),",",E110,",",D110,",",F110,",",G110,",",H110,",",I110,")",J110,";"))</f>
        <v>SpellData.create(SID_FEL_EXECUTION,"邪恶处决",0,0,20,OrderId("sleep"),1,ORDER_TYPE_TARGET);</v>
      </c>
      <c r="L110" s="114" t="str">
        <f t="shared" ref="L110:L114" si="20">IF(A110="N/A","//",CONCATENATE("SpellData.create(",B110,",",CHAR(34),A110,CHAR(34),",",E110,",",D110,",",F110,",",G110,",",H110,",",I110,")",J110,";"))</f>
        <v>SpellData.create(SID_FEL_EXECUTION,"Fel Execution",0,0,20,OrderId("sleep"),1,ORDER_TYPE_TARGET);</v>
      </c>
      <c r="M110" s="121" t="s">
        <v>1669</v>
      </c>
      <c r="N110" s="121"/>
      <c r="O110" s="121"/>
      <c r="P110" s="121"/>
      <c r="Q110" s="121"/>
      <c r="R110" s="121"/>
      <c r="S110" s="121"/>
      <c r="T110" s="121"/>
      <c r="U110" s="121"/>
      <c r="V110" s="121"/>
      <c r="W110" s="121"/>
      <c r="X110" s="121"/>
    </row>
    <row r="111" spans="1:24">
      <c r="A111" s="124" t="s">
        <v>1733</v>
      </c>
      <c r="B111" s="115" t="str">
        <f t="shared" si="14"/>
        <v>SID_POWER_SLASH</v>
      </c>
      <c r="C111" s="124" t="s">
        <v>1738</v>
      </c>
      <c r="D111" s="124">
        <v>0</v>
      </c>
      <c r="E111" s="124">
        <v>0</v>
      </c>
      <c r="F111" s="124">
        <v>10</v>
      </c>
      <c r="G111" s="124" t="s">
        <v>821</v>
      </c>
      <c r="H111" s="124">
        <v>1</v>
      </c>
      <c r="I111" s="124" t="s">
        <v>730</v>
      </c>
      <c r="J111" s="124"/>
      <c r="K111" s="114" t="str">
        <f t="shared" si="19"/>
        <v>SpellData.create(SID_POWER_SLASH,"猛力挥击",0,0,10,OrderId("purge"),1,ORDER_TYPE_TARGET);</v>
      </c>
      <c r="L111" s="114" t="str">
        <f t="shared" si="20"/>
        <v>SpellData.create(SID_POWER_SLASH,"Power Slash",0,0,10,OrderId("purge"),1,ORDER_TYPE_TARGET);</v>
      </c>
      <c r="M111" s="121" t="s">
        <v>1669</v>
      </c>
      <c r="N111" s="121"/>
      <c r="O111" s="121"/>
      <c r="P111" s="121"/>
      <c r="Q111" s="121"/>
      <c r="R111" s="121"/>
      <c r="S111" s="121"/>
      <c r="T111" s="121"/>
      <c r="U111" s="121"/>
      <c r="V111" s="121"/>
      <c r="W111" s="121"/>
      <c r="X111" s="121"/>
    </row>
    <row r="112" spans="1:24">
      <c r="A112" s="124" t="s">
        <v>1734</v>
      </c>
      <c r="B112" s="115" t="str">
        <f t="shared" si="14"/>
        <v>SID_FEL_FRENZY</v>
      </c>
      <c r="C112" s="124" t="s">
        <v>1739</v>
      </c>
      <c r="D112" s="124">
        <v>0</v>
      </c>
      <c r="E112" s="124">
        <v>0</v>
      </c>
      <c r="F112" s="124">
        <v>20</v>
      </c>
      <c r="G112" s="124" t="s">
        <v>1618</v>
      </c>
      <c r="H112" s="124">
        <v>1</v>
      </c>
      <c r="I112" s="124" t="s">
        <v>606</v>
      </c>
      <c r="J112" s="124"/>
      <c r="K112" s="114" t="str">
        <f t="shared" si="19"/>
        <v>SpellData.create(SID_FEL_FRENZY,"邪恶狂乱",0,0,20,OrderId("howlofterror"),1,ORDER_TYPE_IMMEDIATE);</v>
      </c>
      <c r="L112" s="114" t="str">
        <f t="shared" si="20"/>
        <v>SpellData.create(SID_FEL_FRENZY,"Fel Frenzy",0,0,20,OrderId("howlofterror"),1,ORDER_TYPE_IMMEDIATE);</v>
      </c>
      <c r="M112" s="121" t="s">
        <v>1669</v>
      </c>
      <c r="N112" s="121"/>
      <c r="O112" s="121"/>
      <c r="P112" s="121"/>
      <c r="Q112" s="121"/>
      <c r="R112" s="121"/>
      <c r="S112" s="121"/>
      <c r="T112" s="121"/>
      <c r="U112" s="121"/>
      <c r="V112" s="121"/>
      <c r="W112" s="121"/>
      <c r="X112" s="121"/>
    </row>
    <row r="113" spans="1:24">
      <c r="A113" s="124" t="s">
        <v>1735</v>
      </c>
      <c r="B113" s="115" t="str">
        <f t="shared" si="14"/>
        <v>SID_POWER_SHADOW_SHIFT</v>
      </c>
      <c r="C113" s="124" t="s">
        <v>1740</v>
      </c>
      <c r="D113" s="124">
        <v>4</v>
      </c>
      <c r="E113" s="124">
        <v>0</v>
      </c>
      <c r="F113" s="124">
        <v>8</v>
      </c>
      <c r="G113" s="124" t="s">
        <v>733</v>
      </c>
      <c r="H113" s="124">
        <v>1</v>
      </c>
      <c r="I113" s="124" t="s">
        <v>730</v>
      </c>
      <c r="J113" s="124"/>
      <c r="K113" s="114" t="str">
        <f t="shared" si="19"/>
        <v>SpellData.create(SID_POWER_SHADOW_SHIFT,"强化暗影转化",0,4,8,OrderId("slow"),1,ORDER_TYPE_TARGET);</v>
      </c>
      <c r="L113" s="114" t="str">
        <f t="shared" si="20"/>
        <v>SpellData.create(SID_POWER_SHADOW_SHIFT,"Power Shadow Shift",0,4,8,OrderId("slow"),1,ORDER_TYPE_TARGET);</v>
      </c>
      <c r="M113" s="121" t="s">
        <v>1669</v>
      </c>
      <c r="N113" s="121"/>
      <c r="O113" s="121"/>
      <c r="P113" s="121"/>
      <c r="Q113" s="121"/>
      <c r="R113" s="121"/>
      <c r="S113" s="121"/>
      <c r="T113" s="121"/>
      <c r="U113" s="121"/>
      <c r="V113" s="121"/>
      <c r="W113" s="121"/>
      <c r="X113" s="121"/>
    </row>
    <row r="114" spans="1:24">
      <c r="A114" s="124" t="s">
        <v>1736</v>
      </c>
      <c r="B114" s="115" t="str">
        <f t="shared" si="14"/>
        <v>SID_SHADOW_DETONATION</v>
      </c>
      <c r="C114" s="124" t="s">
        <v>1741</v>
      </c>
      <c r="D114" s="124">
        <v>0</v>
      </c>
      <c r="E114" s="124">
        <v>0</v>
      </c>
      <c r="F114" s="124">
        <v>15</v>
      </c>
      <c r="G114" s="124" t="s">
        <v>819</v>
      </c>
      <c r="H114" s="124">
        <v>1</v>
      </c>
      <c r="I114" s="124" t="s">
        <v>776</v>
      </c>
      <c r="J114" s="124"/>
      <c r="K114" s="114" t="str">
        <f t="shared" si="19"/>
        <v>SpellData.create(SID_SHADOW_DETONATION,"暗影引爆",0,0,15,OrderId("blizzard"),1,ORDER_TYPE_POINT);</v>
      </c>
      <c r="L114" s="114" t="str">
        <f t="shared" si="20"/>
        <v>SpellData.create(SID_SHADOW_DETONATION,"Shadow Detonation",0,0,15,OrderId("blizzard"),1,ORDER_TYPE_POINT);</v>
      </c>
      <c r="M114" s="121" t="s">
        <v>1669</v>
      </c>
      <c r="N114" s="121"/>
      <c r="O114" s="121"/>
      <c r="P114" s="121"/>
      <c r="Q114" s="121"/>
      <c r="R114" s="121"/>
      <c r="S114" s="121"/>
      <c r="T114" s="121"/>
      <c r="U114" s="121"/>
      <c r="V114" s="121"/>
      <c r="W114" s="121"/>
      <c r="X114" s="121"/>
    </row>
    <row r="115" spans="1:24">
      <c r="A115" s="124" t="s">
        <v>1744</v>
      </c>
      <c r="B115" s="115" t="str">
        <f t="shared" si="14"/>
        <v>SID_SOUL_LINK</v>
      </c>
      <c r="C115" s="124"/>
      <c r="D115" s="124">
        <v>0</v>
      </c>
      <c r="E115" s="124">
        <v>0</v>
      </c>
      <c r="F115" s="124">
        <v>1</v>
      </c>
      <c r="G115" s="124" t="s">
        <v>764</v>
      </c>
      <c r="H115" s="124">
        <v>1</v>
      </c>
      <c r="I115" s="124" t="s">
        <v>730</v>
      </c>
      <c r="J115" s="124"/>
      <c r="K115" s="114" t="str">
        <f t="shared" ref="K115" si="21">IF(C115="N/A","//",CONCATENATE("SpellData.create(",B115,",",CHAR(34),C115,CHAR(34),",",E115,",",D115,",",F115,",",G115,",",H115,",",I115,")",J115,";"))</f>
        <v>SpellData.create(SID_SOUL_LINK,"",0,0,1,OrderId("charm"),1,ORDER_TYPE_TARGET);</v>
      </c>
      <c r="L115" s="114" t="str">
        <f t="shared" ref="L115" si="22">IF(A115="N/A","//",CONCATENATE("SpellData.create(",B115,",",CHAR(34),A115,CHAR(34),",",E115,",",D115,",",F115,",",G115,",",H115,",",I115,")",J115,";"))</f>
        <v>SpellData.create(SID_SOUL_LINK,"Soul Link",0,0,1,OrderId("charm"),1,ORDER_TYPE_TARGET);</v>
      </c>
      <c r="M115" s="121" t="s">
        <v>1669</v>
      </c>
      <c r="N115" s="121"/>
      <c r="O115" s="121"/>
      <c r="P115" s="121"/>
      <c r="Q115" s="121"/>
      <c r="R115" s="121"/>
      <c r="S115" s="121"/>
      <c r="T115" s="121"/>
      <c r="U115" s="121"/>
      <c r="V115" s="121"/>
      <c r="W115" s="121"/>
      <c r="X115" s="121"/>
    </row>
    <row r="116" spans="1:24">
      <c r="A116" s="120" t="s">
        <v>758</v>
      </c>
      <c r="B116" s="115" t="str">
        <f t="shared" si="14"/>
        <v>SID_SPIRIT_BOLT</v>
      </c>
      <c r="C116" s="120" t="s">
        <v>374</v>
      </c>
      <c r="D116" s="120">
        <v>10</v>
      </c>
      <c r="E116" s="120">
        <v>50</v>
      </c>
      <c r="F116" s="120">
        <v>40</v>
      </c>
      <c r="G116" s="120" t="s">
        <v>732</v>
      </c>
      <c r="H116" s="120">
        <v>2</v>
      </c>
      <c r="I116" s="120" t="s">
        <v>606</v>
      </c>
      <c r="J116" s="120"/>
      <c r="K116" s="114" t="str">
        <f t="shared" si="11"/>
        <v>SpellData.create(SID_SPIRIT_BOLT,"灵魂之箭",50,10,40,OrderId("heal"),2,ORDER_TYPE_IMMEDIATE);</v>
      </c>
      <c r="L116" s="114" t="str">
        <f t="shared" si="9"/>
        <v>SpellData.create(SID_SPIRIT_BOLT,"Spirit Bolt",50,10,40,OrderId("heal"),2,ORDER_TYPE_IMMEDIATE);</v>
      </c>
      <c r="M116" s="120" t="s">
        <v>1669</v>
      </c>
      <c r="N116" s="120"/>
      <c r="O116" s="120"/>
      <c r="P116" s="120"/>
      <c r="Q116" s="120"/>
      <c r="R116" s="120"/>
      <c r="S116" s="120"/>
      <c r="T116" s="120"/>
      <c r="U116" s="120"/>
      <c r="V116" s="120"/>
      <c r="W116" s="120"/>
      <c r="X116" s="120"/>
    </row>
    <row r="117" spans="1:24">
      <c r="A117" s="120" t="s">
        <v>757</v>
      </c>
      <c r="B117" s="115" t="str">
        <f t="shared" si="14"/>
        <v>SID_SPIRIT_HARVEST</v>
      </c>
      <c r="C117" s="120" t="s">
        <v>376</v>
      </c>
      <c r="D117" s="120">
        <v>0</v>
      </c>
      <c r="E117" s="120">
        <v>0</v>
      </c>
      <c r="F117" s="120">
        <v>35</v>
      </c>
      <c r="G117" s="120" t="s">
        <v>756</v>
      </c>
      <c r="H117" s="120">
        <v>1</v>
      </c>
      <c r="I117" s="120" t="s">
        <v>606</v>
      </c>
      <c r="J117" s="120"/>
      <c r="K117" s="114" t="str">
        <f t="shared" si="11"/>
        <v>SpellData.create(SID_SPIRIT_HARVEST,"灵魂收割",0,0,35,OrderId("hex"),1,ORDER_TYPE_IMMEDIATE);</v>
      </c>
      <c r="L117" s="114" t="str">
        <f t="shared" si="9"/>
        <v>SpellData.create(SID_SPIRIT_HARVEST,"Spirit Harvest",0,0,35,OrderId("hex"),1,ORDER_TYPE_IMMEDIATE);</v>
      </c>
      <c r="M117" s="120" t="s">
        <v>1669</v>
      </c>
      <c r="N117" s="120"/>
      <c r="O117" s="120"/>
      <c r="P117" s="120"/>
      <c r="Q117" s="120"/>
      <c r="R117" s="120"/>
      <c r="S117" s="120"/>
      <c r="T117" s="120"/>
      <c r="U117" s="120"/>
      <c r="V117" s="120"/>
      <c r="W117" s="120"/>
      <c r="X117" s="120"/>
    </row>
    <row r="118" spans="1:24">
      <c r="A118" s="120" t="s">
        <v>1628</v>
      </c>
      <c r="B118" s="115" t="str">
        <f t="shared" si="14"/>
        <v>SID_SUN_FIRE_STORMHEX</v>
      </c>
      <c r="C118" s="120" t="s">
        <v>8</v>
      </c>
      <c r="D118" s="120">
        <v>0</v>
      </c>
      <c r="E118" s="120">
        <v>100</v>
      </c>
      <c r="F118" s="120">
        <v>10</v>
      </c>
      <c r="G118" s="120" t="s">
        <v>733</v>
      </c>
      <c r="H118" s="120">
        <v>1</v>
      </c>
      <c r="I118" s="120" t="s">
        <v>606</v>
      </c>
      <c r="J118" s="120"/>
      <c r="K118" s="114" t="str">
        <f t="shared" si="11"/>
        <v>SpellData.create(SID_SUN_FIRE_STORMHEX,"阳炎风暴",100,0,10,OrderId("slow"),1,ORDER_TYPE_IMMEDIATE);</v>
      </c>
      <c r="L118" s="114" t="str">
        <f t="shared" si="9"/>
        <v>SpellData.create(SID_SUN_FIRE_STORMHEX,"Sun fire Stormhex",100,0,10,OrderId("slow"),1,ORDER_TYPE_IMMEDIATE);</v>
      </c>
      <c r="M118" s="120" t="s">
        <v>1669</v>
      </c>
      <c r="N118" s="120"/>
      <c r="O118" s="120"/>
      <c r="P118" s="120"/>
      <c r="Q118" s="120"/>
      <c r="R118" s="120"/>
      <c r="S118" s="120"/>
      <c r="T118" s="120"/>
      <c r="U118" s="120"/>
      <c r="V118" s="120"/>
      <c r="W118" s="120"/>
      <c r="X118" s="120"/>
    </row>
    <row r="119" spans="1:24">
      <c r="A119" s="120" t="s">
        <v>1629</v>
      </c>
      <c r="B119" s="115" t="str">
        <f t="shared" si="14"/>
        <v>SID_SHIELD_OF_SINDOREIHEX</v>
      </c>
      <c r="C119" s="120" t="s">
        <v>15</v>
      </c>
      <c r="D119" s="120">
        <v>0</v>
      </c>
      <c r="E119" s="120">
        <v>0</v>
      </c>
      <c r="F119" s="120">
        <v>10</v>
      </c>
      <c r="G119" s="120" t="s">
        <v>735</v>
      </c>
      <c r="H119" s="120">
        <v>1</v>
      </c>
      <c r="I119" s="120" t="s">
        <v>606</v>
      </c>
      <c r="J119" s="120"/>
      <c r="K119" s="114" t="str">
        <f t="shared" si="11"/>
        <v>SpellData.create(SID_SHIELD_OF_SINDOREIHEX,"辛多雷之盾",0,0,10,OrderId("sleep"),1,ORDER_TYPE_IMMEDIATE);</v>
      </c>
      <c r="L119" s="114" t="str">
        <f t="shared" si="9"/>
        <v>SpellData.create(SID_SHIELD_OF_SINDOREIHEX,"Shield of Sindoreihex",0,0,10,OrderId("sleep"),1,ORDER_TYPE_IMMEDIATE);</v>
      </c>
      <c r="M119" s="120" t="s">
        <v>1669</v>
      </c>
      <c r="N119" s="120"/>
      <c r="O119" s="120"/>
      <c r="P119" s="120"/>
      <c r="Q119" s="120"/>
      <c r="R119" s="120"/>
      <c r="S119" s="120"/>
      <c r="T119" s="120"/>
      <c r="U119" s="120"/>
      <c r="V119" s="120"/>
      <c r="W119" s="120"/>
      <c r="X119" s="120"/>
    </row>
    <row r="120" spans="1:24">
      <c r="A120" s="120" t="s">
        <v>1630</v>
      </c>
      <c r="B120" s="115" t="str">
        <f t="shared" si="14"/>
        <v>SID_SAVAGE_ROAR_HEX</v>
      </c>
      <c r="C120" s="120" t="s">
        <v>20</v>
      </c>
      <c r="D120" s="120">
        <v>0</v>
      </c>
      <c r="E120" s="120">
        <v>0</v>
      </c>
      <c r="F120" s="120">
        <v>10</v>
      </c>
      <c r="G120" s="120" t="s">
        <v>735</v>
      </c>
      <c r="H120" s="120">
        <v>1</v>
      </c>
      <c r="I120" s="120" t="s">
        <v>606</v>
      </c>
      <c r="J120" s="120"/>
      <c r="K120" s="114" t="str">
        <f t="shared" si="11"/>
        <v>SpellData.create(SID_SAVAGE_ROAR_HEX,"野蛮咆哮",0,0,10,OrderId("sleep"),1,ORDER_TYPE_IMMEDIATE);</v>
      </c>
      <c r="L120" s="114" t="str">
        <f t="shared" si="9"/>
        <v>SpellData.create(SID_SAVAGE_ROAR_HEX,"Savage Roar hex",0,0,10,OrderId("sleep"),1,ORDER_TYPE_IMMEDIATE);</v>
      </c>
      <c r="M120" s="120" t="s">
        <v>1669</v>
      </c>
      <c r="N120" s="120"/>
      <c r="O120" s="120"/>
      <c r="P120" s="120"/>
      <c r="Q120" s="120"/>
      <c r="R120" s="120"/>
      <c r="S120" s="120"/>
      <c r="T120" s="120"/>
      <c r="U120" s="120"/>
      <c r="V120" s="120"/>
      <c r="W120" s="120"/>
      <c r="X120" s="120"/>
    </row>
    <row r="121" spans="1:24">
      <c r="A121" s="120" t="s">
        <v>1631</v>
      </c>
      <c r="B121" s="115" t="str">
        <f t="shared" si="14"/>
        <v>SID_NATURAL_REFLEX_HEX</v>
      </c>
      <c r="C121" s="120" t="s">
        <v>26</v>
      </c>
      <c r="D121" s="120">
        <v>0</v>
      </c>
      <c r="E121" s="120">
        <v>0</v>
      </c>
      <c r="F121" s="120">
        <v>12</v>
      </c>
      <c r="G121" s="120" t="s">
        <v>733</v>
      </c>
      <c r="H121" s="120">
        <v>1</v>
      </c>
      <c r="I121" s="120" t="s">
        <v>606</v>
      </c>
      <c r="J121" s="120"/>
      <c r="K121" s="114" t="str">
        <f t="shared" si="11"/>
        <v>SpellData.create(SID_NATURAL_REFLEX_HEX,"自然反射",0,0,12,OrderId("slow"),1,ORDER_TYPE_IMMEDIATE);</v>
      </c>
      <c r="L121" s="114" t="str">
        <f t="shared" si="9"/>
        <v>SpellData.create(SID_NATURAL_REFLEX_HEX,"Natural Reflex hex",0,0,12,OrderId("slow"),1,ORDER_TYPE_IMMEDIATE);</v>
      </c>
      <c r="M121" s="120" t="s">
        <v>1669</v>
      </c>
      <c r="N121" s="120"/>
      <c r="O121" s="120"/>
      <c r="P121" s="120"/>
      <c r="Q121" s="120"/>
      <c r="R121" s="120"/>
      <c r="S121" s="120"/>
      <c r="T121" s="120"/>
      <c r="U121" s="120"/>
      <c r="V121" s="120"/>
      <c r="W121" s="120"/>
      <c r="X121" s="120"/>
    </row>
    <row r="122" spans="1:24">
      <c r="A122" s="120" t="s">
        <v>1632</v>
      </c>
      <c r="B122" s="115" t="str">
        <f t="shared" si="14"/>
        <v>SID_TRANQUILITY_HEX</v>
      </c>
      <c r="C122" s="120" t="s">
        <v>46</v>
      </c>
      <c r="D122" s="120">
        <v>8</v>
      </c>
      <c r="E122" s="120">
        <v>100</v>
      </c>
      <c r="F122" s="120">
        <v>10</v>
      </c>
      <c r="G122" s="120" t="s">
        <v>733</v>
      </c>
      <c r="H122" s="120">
        <v>1</v>
      </c>
      <c r="I122" s="120" t="s">
        <v>606</v>
      </c>
      <c r="J122" s="120"/>
      <c r="K122" s="114" t="str">
        <f t="shared" si="11"/>
        <v>SpellData.create(SID_TRANQUILITY_HEX,"宁静",100,8,10,OrderId("slow"),1,ORDER_TYPE_IMMEDIATE);</v>
      </c>
      <c r="L122" s="114" t="str">
        <f t="shared" si="9"/>
        <v>SpellData.create(SID_TRANQUILITY_HEX,"Tranquility hex",100,8,10,OrderId("slow"),1,ORDER_TYPE_IMMEDIATE);</v>
      </c>
      <c r="M122" s="120" t="s">
        <v>1669</v>
      </c>
      <c r="N122" s="120"/>
      <c r="O122" s="120"/>
      <c r="P122" s="120"/>
      <c r="Q122" s="120"/>
      <c r="R122" s="120"/>
      <c r="S122" s="120"/>
      <c r="T122" s="120"/>
      <c r="U122" s="120"/>
      <c r="V122" s="120"/>
      <c r="W122" s="120"/>
      <c r="X122" s="120"/>
    </row>
    <row r="123" spans="1:24">
      <c r="A123" s="120" t="s">
        <v>1633</v>
      </c>
      <c r="B123" s="115" t="str">
        <f t="shared" si="14"/>
        <v>SID_LIFE_BLOOMHEX</v>
      </c>
      <c r="C123" s="120" t="s">
        <v>38</v>
      </c>
      <c r="D123" s="120">
        <v>0</v>
      </c>
      <c r="E123" s="120">
        <v>25</v>
      </c>
      <c r="F123" s="120">
        <v>10</v>
      </c>
      <c r="G123" s="120" t="s">
        <v>735</v>
      </c>
      <c r="H123" s="120">
        <v>1</v>
      </c>
      <c r="I123" s="120" t="s">
        <v>730</v>
      </c>
      <c r="J123" s="120"/>
      <c r="K123" s="114" t="str">
        <f t="shared" si="11"/>
        <v>SpellData.create(SID_LIFE_BLOOMHEX,"生命绽放",25,0,10,OrderId("sleep"),1,ORDER_TYPE_TARGET);</v>
      </c>
      <c r="L123" s="114" t="str">
        <f t="shared" si="9"/>
        <v>SpellData.create(SID_LIFE_BLOOMHEX,"Life Bloomhex",25,0,10,OrderId("sleep"),1,ORDER_TYPE_TARGET);</v>
      </c>
      <c r="M123" s="120" t="s">
        <v>1669</v>
      </c>
      <c r="N123" s="120"/>
      <c r="O123" s="120"/>
      <c r="P123" s="120"/>
      <c r="Q123" s="120"/>
      <c r="R123" s="120"/>
      <c r="S123" s="120"/>
      <c r="T123" s="120"/>
      <c r="U123" s="120"/>
      <c r="V123" s="120"/>
      <c r="W123" s="120"/>
      <c r="X123" s="120"/>
    </row>
    <row r="124" spans="1:24">
      <c r="A124" s="120" t="s">
        <v>1655</v>
      </c>
      <c r="B124" s="115" t="str">
        <f t="shared" si="14"/>
        <v>SID_HOLY_BOLT_HEX</v>
      </c>
      <c r="C124" s="120" t="s">
        <v>86</v>
      </c>
      <c r="D124" s="120">
        <v>4</v>
      </c>
      <c r="E124" s="120">
        <v>100</v>
      </c>
      <c r="F124" s="120">
        <v>10</v>
      </c>
      <c r="G124" s="120" t="s">
        <v>733</v>
      </c>
      <c r="H124" s="120">
        <v>1</v>
      </c>
      <c r="I124" s="120" t="s">
        <v>730</v>
      </c>
      <c r="J124" s="120"/>
      <c r="K124" s="114" t="str">
        <f t="shared" si="11"/>
        <v>SpellData.create(SID_HOLY_BOLT_HEX,"圣光术",100,4,10,OrderId("slow"),1,ORDER_TYPE_TARGET);</v>
      </c>
      <c r="L124" s="114" t="str">
        <f t="shared" si="9"/>
        <v>SpellData.create(SID_HOLY_BOLT_HEX,"Holy Bolt hex",100,4,10,OrderId("slow"),1,ORDER_TYPE_TARGET);</v>
      </c>
      <c r="M124" s="120" t="s">
        <v>1669</v>
      </c>
      <c r="N124" s="120"/>
      <c r="O124" s="120"/>
      <c r="P124" s="120"/>
      <c r="Q124" s="120"/>
      <c r="R124" s="120"/>
      <c r="S124" s="120"/>
      <c r="T124" s="120"/>
      <c r="U124" s="120"/>
      <c r="V124" s="120"/>
      <c r="W124" s="120"/>
      <c r="X124" s="120"/>
    </row>
    <row r="125" spans="1:24">
      <c r="A125" s="120" t="s">
        <v>1634</v>
      </c>
      <c r="B125" s="115" t="str">
        <f t="shared" si="14"/>
        <v>SID_HOLY_SHOCK_HEX</v>
      </c>
      <c r="C125" s="120" t="s">
        <v>91</v>
      </c>
      <c r="D125" s="120">
        <v>0</v>
      </c>
      <c r="E125" s="120">
        <v>50</v>
      </c>
      <c r="F125" s="120">
        <v>10</v>
      </c>
      <c r="G125" s="120" t="s">
        <v>735</v>
      </c>
      <c r="H125" s="120">
        <v>1</v>
      </c>
      <c r="I125" s="120" t="s">
        <v>730</v>
      </c>
      <c r="J125" s="120"/>
      <c r="K125" s="114" t="str">
        <f t="shared" si="11"/>
        <v>SpellData.create(SID_HOLY_SHOCK_HEX,"神圣震击",50,0,10,OrderId("sleep"),1,ORDER_TYPE_TARGET);</v>
      </c>
      <c r="L125" s="114" t="str">
        <f t="shared" si="9"/>
        <v>SpellData.create(SID_HOLY_SHOCK_HEX,"Holy Shock hex",50,0,10,OrderId("sleep"),1,ORDER_TYPE_TARGET);</v>
      </c>
      <c r="M125" s="120" t="s">
        <v>1669</v>
      </c>
      <c r="N125" s="120"/>
      <c r="O125" s="120"/>
      <c r="P125" s="120"/>
      <c r="Q125" s="120"/>
      <c r="R125" s="120"/>
      <c r="S125" s="120"/>
      <c r="T125" s="120"/>
      <c r="U125" s="120"/>
      <c r="V125" s="120"/>
      <c r="W125" s="120"/>
      <c r="X125" s="120"/>
    </row>
    <row r="126" spans="1:24">
      <c r="A126" s="120" t="s">
        <v>1635</v>
      </c>
      <c r="B126" s="115" t="str">
        <f>"SID_"&amp;UPPER(SUBSTITUTE(A126," ","_"))</f>
        <v>SID_HEAL_HEX</v>
      </c>
      <c r="C126" s="120" t="s">
        <v>106</v>
      </c>
      <c r="D126" s="120">
        <v>0</v>
      </c>
      <c r="E126" s="120">
        <v>50</v>
      </c>
      <c r="F126" s="120">
        <v>10</v>
      </c>
      <c r="G126" s="120" t="s">
        <v>733</v>
      </c>
      <c r="H126" s="120">
        <v>1</v>
      </c>
      <c r="I126" s="120" t="s">
        <v>730</v>
      </c>
      <c r="J126" s="120"/>
      <c r="K126" s="114" t="str">
        <f t="shared" si="11"/>
        <v>SpellData.create(SID_HEAL_HEX,"医疗术",50,0,10,OrderId("slow"),1,ORDER_TYPE_TARGET);</v>
      </c>
      <c r="L126" s="114" t="str">
        <f t="shared" si="9"/>
        <v>SpellData.create(SID_HEAL_HEX,"Heal hex",50,0,10,OrderId("slow"),1,ORDER_TYPE_TARGET);</v>
      </c>
      <c r="M126" s="120" t="s">
        <v>1669</v>
      </c>
      <c r="N126" s="120"/>
      <c r="O126" s="120"/>
      <c r="P126" s="120"/>
      <c r="Q126" s="120"/>
      <c r="R126" s="120"/>
      <c r="S126" s="120"/>
      <c r="T126" s="120"/>
      <c r="U126" s="120"/>
      <c r="V126" s="120"/>
      <c r="W126" s="120"/>
      <c r="X126" s="120"/>
    </row>
    <row r="127" spans="1:24">
      <c r="A127" s="120" t="s">
        <v>1636</v>
      </c>
      <c r="B127" s="115" t="str">
        <f t="shared" si="14"/>
        <v>SID_SHIELD_HEX</v>
      </c>
      <c r="C127" s="120" t="s">
        <v>115</v>
      </c>
      <c r="D127" s="120">
        <v>0</v>
      </c>
      <c r="E127" s="120">
        <v>100</v>
      </c>
      <c r="F127" s="120">
        <v>10</v>
      </c>
      <c r="G127" s="120" t="s">
        <v>735</v>
      </c>
      <c r="H127" s="120">
        <v>1</v>
      </c>
      <c r="I127" s="120" t="s">
        <v>730</v>
      </c>
      <c r="J127" s="120"/>
      <c r="K127" s="114" t="str">
        <f t="shared" si="11"/>
        <v>SpellData.create(SID_SHIELD_HEX,"护盾术",100,0,10,OrderId("sleep"),1,ORDER_TYPE_TARGET);</v>
      </c>
      <c r="L127" s="114" t="str">
        <f t="shared" si="9"/>
        <v>SpellData.create(SID_SHIELD_HEX,"Shield hex",100,0,10,OrderId("sleep"),1,ORDER_TYPE_TARGET);</v>
      </c>
      <c r="M127" s="120" t="s">
        <v>1669</v>
      </c>
      <c r="N127" s="120"/>
      <c r="O127" s="120"/>
      <c r="P127" s="120"/>
      <c r="Q127" s="120"/>
      <c r="R127" s="120"/>
      <c r="S127" s="120"/>
      <c r="T127" s="120"/>
      <c r="U127" s="120"/>
      <c r="V127" s="120"/>
      <c r="W127" s="120"/>
      <c r="X127" s="120"/>
    </row>
    <row r="128" spans="1:24">
      <c r="A128" s="120" t="s">
        <v>1637</v>
      </c>
      <c r="B128" s="115" t="str">
        <f t="shared" si="14"/>
        <v>SID_MORTAL_STRIKE_HEX</v>
      </c>
      <c r="C128" s="120" t="s">
        <v>189</v>
      </c>
      <c r="D128" s="120">
        <v>0</v>
      </c>
      <c r="E128" s="120">
        <v>0</v>
      </c>
      <c r="F128" s="120">
        <v>10</v>
      </c>
      <c r="G128" s="120" t="s">
        <v>733</v>
      </c>
      <c r="H128" s="120">
        <v>1</v>
      </c>
      <c r="I128" s="120" t="s">
        <v>730</v>
      </c>
      <c r="J128" s="120"/>
      <c r="K128" s="114" t="str">
        <f t="shared" si="11"/>
        <v>SpellData.create(SID_MORTAL_STRIKE_HEX,"致死打击",0,0,10,OrderId("slow"),1,ORDER_TYPE_TARGET);</v>
      </c>
      <c r="L128" s="114" t="str">
        <f t="shared" si="9"/>
        <v>SpellData.create(SID_MORTAL_STRIKE_HEX,"Mortal Strike hex",0,0,10,OrderId("slow"),1,ORDER_TYPE_TARGET);</v>
      </c>
      <c r="M128" s="120" t="s">
        <v>1669</v>
      </c>
      <c r="N128" s="120"/>
      <c r="O128" s="120"/>
      <c r="P128" s="120"/>
      <c r="Q128" s="120"/>
      <c r="R128" s="120"/>
      <c r="S128" s="120"/>
      <c r="T128" s="120"/>
      <c r="U128" s="120"/>
      <c r="V128" s="120"/>
      <c r="W128" s="120"/>
      <c r="X128" s="120"/>
    </row>
    <row r="129" spans="1:24">
      <c r="A129" s="120" t="s">
        <v>1638</v>
      </c>
      <c r="B129" s="115" t="str">
        <f>"SID_"&amp;UPPER(SUBSTITUTE(A129," ","_"))</f>
        <v>SID_OVER_POWER_HEX</v>
      </c>
      <c r="C129" s="120" t="s">
        <v>187</v>
      </c>
      <c r="D129" s="120">
        <v>0</v>
      </c>
      <c r="E129" s="120">
        <v>0</v>
      </c>
      <c r="F129" s="120">
        <v>7</v>
      </c>
      <c r="G129" s="120" t="s">
        <v>735</v>
      </c>
      <c r="H129" s="120">
        <v>1</v>
      </c>
      <c r="I129" s="120" t="s">
        <v>730</v>
      </c>
      <c r="J129" s="120"/>
      <c r="K129" s="114" t="str">
        <f t="shared" si="11"/>
        <v>SpellData.create(SID_OVER_POWER_HEX,"压制",0,0,7,OrderId("sleep"),1,ORDER_TYPE_TARGET);</v>
      </c>
      <c r="L129" s="114" t="str">
        <f t="shared" si="9"/>
        <v>SpellData.create(SID_OVER_POWER_HEX,"Over power hex",0,0,7,OrderId("sleep"),1,ORDER_TYPE_TARGET);</v>
      </c>
      <c r="M129" s="120" t="s">
        <v>1669</v>
      </c>
      <c r="N129" s="120"/>
      <c r="O129" s="120"/>
      <c r="P129" s="120"/>
      <c r="Q129" s="120"/>
      <c r="R129" s="120"/>
      <c r="S129" s="120"/>
      <c r="T129" s="120"/>
      <c r="U129" s="120"/>
      <c r="V129" s="120"/>
      <c r="W129" s="120"/>
      <c r="X129" s="120"/>
    </row>
    <row r="130" spans="1:24">
      <c r="A130" s="120" t="s">
        <v>1639</v>
      </c>
      <c r="B130" s="115" t="str">
        <f t="shared" ref="B130:B159" si="23">"SID_"&amp;UPPER(SUBSTITUTE(A130," ","_"))</f>
        <v>SID_DARK_ARROW_HEX</v>
      </c>
      <c r="C130" s="120" t="s">
        <v>139</v>
      </c>
      <c r="D130" s="120">
        <v>0</v>
      </c>
      <c r="E130" s="120">
        <v>0</v>
      </c>
      <c r="F130" s="120">
        <v>4</v>
      </c>
      <c r="G130" s="120" t="s">
        <v>733</v>
      </c>
      <c r="H130" s="120">
        <v>1</v>
      </c>
      <c r="I130" s="120" t="s">
        <v>730</v>
      </c>
      <c r="J130" s="120"/>
      <c r="K130" s="114" t="str">
        <f t="shared" si="11"/>
        <v>SpellData.create(SID_DARK_ARROW_HEX,"黑箭",0,0,4,OrderId("slow"),1,ORDER_TYPE_TARGET);</v>
      </c>
      <c r="L130" s="114" t="str">
        <f t="shared" si="9"/>
        <v>SpellData.create(SID_DARK_ARROW_HEX,"Dark Arrow hex",0,0,4,OrderId("slow"),1,ORDER_TYPE_TARGET);</v>
      </c>
      <c r="M130" s="120" t="s">
        <v>1669</v>
      </c>
      <c r="N130" s="120"/>
      <c r="O130" s="120"/>
      <c r="P130" s="120"/>
      <c r="Q130" s="120"/>
      <c r="R130" s="120"/>
      <c r="S130" s="120"/>
      <c r="T130" s="120"/>
      <c r="U130" s="120"/>
      <c r="V130" s="120"/>
      <c r="W130" s="120"/>
      <c r="X130" s="120"/>
    </row>
    <row r="131" spans="1:24">
      <c r="A131" s="120" t="s">
        <v>1641</v>
      </c>
      <c r="B131" s="115" t="str">
        <f t="shared" si="23"/>
        <v>SID_FREEZING_TRAP_HEX</v>
      </c>
      <c r="C131" s="120" t="s">
        <v>142</v>
      </c>
      <c r="D131" s="120">
        <v>0</v>
      </c>
      <c r="E131" s="120">
        <v>0</v>
      </c>
      <c r="F131" s="120">
        <v>10</v>
      </c>
      <c r="G131" s="120" t="s">
        <v>735</v>
      </c>
      <c r="H131" s="120">
        <v>1</v>
      </c>
      <c r="I131" s="120" t="s">
        <v>606</v>
      </c>
      <c r="J131" s="120"/>
      <c r="K131" s="114" t="str">
        <f t="shared" si="11"/>
        <v>SpellData.create(SID_FREEZING_TRAP_HEX,"冰冻陷阱",0,0,10,OrderId("sleep"),1,ORDER_TYPE_IMMEDIATE);</v>
      </c>
      <c r="L131" s="114" t="str">
        <f t="shared" si="9"/>
        <v>SpellData.create(SID_FREEZING_TRAP_HEX,"Freezing Trap hex",0,0,10,OrderId("sleep"),1,ORDER_TYPE_IMMEDIATE);</v>
      </c>
      <c r="M131" s="120" t="s">
        <v>1669</v>
      </c>
      <c r="N131" s="120"/>
      <c r="O131" s="120"/>
      <c r="P131" s="120"/>
      <c r="Q131" s="120"/>
      <c r="R131" s="120"/>
      <c r="S131" s="120"/>
      <c r="T131" s="120"/>
      <c r="U131" s="120"/>
      <c r="V131" s="120"/>
      <c r="W131" s="120"/>
      <c r="X131" s="120"/>
    </row>
    <row r="132" spans="1:24">
      <c r="A132" s="120" t="s">
        <v>1640</v>
      </c>
      <c r="B132" s="115" t="str">
        <f t="shared" si="23"/>
        <v>SID_FROST_BOLT_HEX</v>
      </c>
      <c r="C132" s="120" t="s">
        <v>205</v>
      </c>
      <c r="D132" s="120">
        <v>3</v>
      </c>
      <c r="E132" s="120">
        <v>50</v>
      </c>
      <c r="F132" s="120">
        <v>5</v>
      </c>
      <c r="G132" s="120" t="s">
        <v>733</v>
      </c>
      <c r="H132" s="120">
        <v>1</v>
      </c>
      <c r="I132" s="120" t="s">
        <v>730</v>
      </c>
      <c r="J132" s="120"/>
      <c r="K132" s="114" t="str">
        <f t="shared" si="11"/>
        <v>SpellData.create(SID_FROST_BOLT_HEX,"寒冰箭",50,3,5,OrderId("slow"),1,ORDER_TYPE_TARGET);</v>
      </c>
      <c r="L132" s="114" t="str">
        <f t="shared" ref="L132:L221" si="24">IF(A132="N/A","//",CONCATENATE("SpellData.create(",B132,",",CHAR(34),A132,CHAR(34),",",E132,",",D132,",",F132,",",G132,",",H132,",",I132,")",J132,";"))</f>
        <v>SpellData.create(SID_FROST_BOLT_HEX,"Frost Bolt hex",50,3,5,OrderId("slow"),1,ORDER_TYPE_TARGET);</v>
      </c>
      <c r="M132" s="120" t="s">
        <v>1669</v>
      </c>
      <c r="N132" s="120"/>
      <c r="O132" s="120"/>
      <c r="P132" s="120"/>
      <c r="Q132" s="120"/>
      <c r="R132" s="120"/>
      <c r="S132" s="120"/>
      <c r="T132" s="120"/>
      <c r="U132" s="120"/>
      <c r="V132" s="120"/>
      <c r="W132" s="120"/>
      <c r="X132" s="120"/>
    </row>
    <row r="133" spans="1:24">
      <c r="A133" s="120" t="s">
        <v>1642</v>
      </c>
      <c r="B133" s="115" t="str">
        <f t="shared" si="23"/>
        <v>SID_POLYMORPH_HEX</v>
      </c>
      <c r="C133" s="120" t="s">
        <v>226</v>
      </c>
      <c r="D133" s="120">
        <v>0</v>
      </c>
      <c r="E133" s="120">
        <v>50</v>
      </c>
      <c r="F133" s="120">
        <v>10</v>
      </c>
      <c r="G133" s="120" t="s">
        <v>735</v>
      </c>
      <c r="H133" s="120">
        <v>1</v>
      </c>
      <c r="I133" s="120" t="s">
        <v>730</v>
      </c>
      <c r="J133" s="120"/>
      <c r="K133" s="114" t="str">
        <f t="shared" si="11"/>
        <v>SpellData.create(SID_POLYMORPH_HEX,"变形术",50,0,10,OrderId("sleep"),1,ORDER_TYPE_TARGET);</v>
      </c>
      <c r="L133" s="114" t="str">
        <f t="shared" si="24"/>
        <v>SpellData.create(SID_POLYMORPH_HEX,"Polymorph hex",50,0,10,OrderId("sleep"),1,ORDER_TYPE_TARGET);</v>
      </c>
      <c r="M133" s="120" t="s">
        <v>1669</v>
      </c>
      <c r="N133" s="120"/>
      <c r="O133" s="120"/>
      <c r="P133" s="120"/>
      <c r="Q133" s="120"/>
      <c r="R133" s="120"/>
      <c r="S133" s="120"/>
      <c r="T133" s="120"/>
      <c r="U133" s="120"/>
      <c r="V133" s="120"/>
      <c r="W133" s="120"/>
      <c r="X133" s="120"/>
    </row>
    <row r="134" spans="1:24">
      <c r="A134" s="120" t="s">
        <v>1643</v>
      </c>
      <c r="B134" s="115" t="str">
        <f t="shared" si="23"/>
        <v>SID_LIGHTNING_TOTEM_HEX</v>
      </c>
      <c r="C134" s="120" t="s">
        <v>431</v>
      </c>
      <c r="D134" s="120">
        <v>0</v>
      </c>
      <c r="E134" s="120">
        <v>0</v>
      </c>
      <c r="F134" s="120">
        <v>10</v>
      </c>
      <c r="G134" s="120" t="s">
        <v>733</v>
      </c>
      <c r="H134" s="120">
        <v>1</v>
      </c>
      <c r="I134" s="120" t="s">
        <v>606</v>
      </c>
      <c r="J134" s="120"/>
      <c r="K134" s="114" t="str">
        <f t="shared" si="11"/>
        <v>SpellData.create(SID_LIGHTNING_TOTEM_HEX,"闪电图腾",0,0,10,OrderId("slow"),1,ORDER_TYPE_IMMEDIATE);</v>
      </c>
      <c r="L134" s="114" t="str">
        <f t="shared" si="24"/>
        <v>SpellData.create(SID_LIGHTNING_TOTEM_HEX,"Lightning Totem hex",0,0,10,OrderId("slow"),1,ORDER_TYPE_IMMEDIATE);</v>
      </c>
      <c r="M134" s="120" t="s">
        <v>1669</v>
      </c>
      <c r="N134" s="120"/>
      <c r="O134" s="120"/>
      <c r="P134" s="120"/>
      <c r="Q134" s="120"/>
      <c r="R134" s="120"/>
      <c r="S134" s="120"/>
      <c r="T134" s="120"/>
      <c r="U134" s="120"/>
      <c r="V134" s="120"/>
      <c r="W134" s="120"/>
      <c r="X134" s="120"/>
    </row>
    <row r="135" spans="1:24">
      <c r="A135" s="120" t="s">
        <v>1644</v>
      </c>
      <c r="B135" s="115" t="str">
        <f t="shared" si="23"/>
        <v>SID_CHARGE_HEX</v>
      </c>
      <c r="C135" s="120" t="s">
        <v>436</v>
      </c>
      <c r="D135" s="120">
        <v>0</v>
      </c>
      <c r="E135" s="120">
        <v>100</v>
      </c>
      <c r="F135" s="120">
        <v>15</v>
      </c>
      <c r="G135" s="120" t="s">
        <v>735</v>
      </c>
      <c r="H135" s="120">
        <v>1</v>
      </c>
      <c r="I135" s="120" t="s">
        <v>606</v>
      </c>
      <c r="J135" s="120"/>
      <c r="K135" s="114" t="str">
        <f t="shared" si="11"/>
        <v>SpellData.create(SID_CHARGE_HEX,"充能",100,0,15,OrderId("sleep"),1,ORDER_TYPE_IMMEDIATE);</v>
      </c>
      <c r="L135" s="114" t="str">
        <f t="shared" si="24"/>
        <v>SpellData.create(SID_CHARGE_HEX,"Charge hex",100,0,15,OrderId("sleep"),1,ORDER_TYPE_IMMEDIATE);</v>
      </c>
      <c r="M135" s="120" t="s">
        <v>1669</v>
      </c>
      <c r="N135" s="120"/>
      <c r="O135" s="120"/>
      <c r="P135" s="120"/>
      <c r="Q135" s="120"/>
      <c r="R135" s="120"/>
      <c r="S135" s="120"/>
      <c r="T135" s="120"/>
      <c r="U135" s="120"/>
      <c r="V135" s="120"/>
      <c r="W135" s="120"/>
      <c r="X135" s="120"/>
    </row>
    <row r="136" spans="1:24">
      <c r="A136" s="120" t="s">
        <v>1645</v>
      </c>
      <c r="B136" s="115" t="str">
        <f t="shared" si="23"/>
        <v>SID_STEALTH_HEX</v>
      </c>
      <c r="C136" s="120" t="s">
        <v>442</v>
      </c>
      <c r="D136" s="120">
        <v>0</v>
      </c>
      <c r="E136" s="120">
        <v>0</v>
      </c>
      <c r="F136" s="120">
        <v>15</v>
      </c>
      <c r="G136" s="120" t="s">
        <v>733</v>
      </c>
      <c r="H136" s="120">
        <v>1</v>
      </c>
      <c r="I136" s="120" t="s">
        <v>730</v>
      </c>
      <c r="J136" s="120"/>
      <c r="K136" s="114" t="str">
        <f t="shared" si="11"/>
        <v>SpellData.create(SID_STEALTH_HEX,"潜行",0,0,15,OrderId("slow"),1,ORDER_TYPE_TARGET);</v>
      </c>
      <c r="L136" s="114" t="str">
        <f t="shared" si="24"/>
        <v>SpellData.create(SID_STEALTH_HEX,"Stealth hex",0,0,15,OrderId("slow"),1,ORDER_TYPE_TARGET);</v>
      </c>
      <c r="M136" s="120" t="s">
        <v>1669</v>
      </c>
      <c r="N136" s="120"/>
      <c r="O136" s="120"/>
      <c r="P136" s="120"/>
      <c r="Q136" s="120"/>
      <c r="R136" s="120"/>
      <c r="S136" s="120"/>
      <c r="T136" s="120"/>
      <c r="U136" s="120"/>
      <c r="V136" s="120"/>
      <c r="W136" s="120"/>
      <c r="X136" s="120"/>
    </row>
    <row r="137" spans="1:24">
      <c r="A137" s="120" t="s">
        <v>1656</v>
      </c>
      <c r="B137" s="115" t="str">
        <f t="shared" si="23"/>
        <v>SID_STEALTH_AMBUSH_HEX</v>
      </c>
      <c r="C137" s="120" t="s">
        <v>741</v>
      </c>
      <c r="D137" s="120">
        <v>0</v>
      </c>
      <c r="E137" s="120">
        <v>0</v>
      </c>
      <c r="F137" s="120">
        <v>1</v>
      </c>
      <c r="G137" s="120" t="s">
        <v>739</v>
      </c>
      <c r="H137" s="120">
        <v>1</v>
      </c>
      <c r="I137" s="120" t="s">
        <v>730</v>
      </c>
      <c r="J137" s="120"/>
      <c r="K137" s="114" t="str">
        <f t="shared" si="11"/>
        <v>SpellData.create(SID_STEALTH_AMBUSH_HEX,"伏击",0,0,1,OrderId("stomp"),1,ORDER_TYPE_TARGET);</v>
      </c>
      <c r="L137" s="114" t="str">
        <f t="shared" si="24"/>
        <v>SpellData.create(SID_STEALTH_AMBUSH_HEX,"Stealth Ambush hex",0,0,1,OrderId("stomp"),1,ORDER_TYPE_TARGET);</v>
      </c>
      <c r="M137" s="120" t="s">
        <v>1669</v>
      </c>
      <c r="N137" s="120"/>
      <c r="O137" s="120"/>
      <c r="P137" s="120"/>
      <c r="Q137" s="120"/>
      <c r="R137" s="120"/>
      <c r="S137" s="120"/>
      <c r="T137" s="120"/>
      <c r="U137" s="120"/>
      <c r="V137" s="120"/>
      <c r="W137" s="120"/>
      <c r="X137" s="120"/>
    </row>
    <row r="138" spans="1:24">
      <c r="A138" s="120" t="s">
        <v>1646</v>
      </c>
      <c r="B138" s="115" t="str">
        <f t="shared" si="23"/>
        <v>SID_BLADE_FLURRY_HEX</v>
      </c>
      <c r="C138" s="120" t="s">
        <v>446</v>
      </c>
      <c r="D138" s="120">
        <v>0</v>
      </c>
      <c r="E138" s="120">
        <v>0</v>
      </c>
      <c r="F138" s="120">
        <v>10</v>
      </c>
      <c r="G138" s="120" t="s">
        <v>735</v>
      </c>
      <c r="H138" s="120">
        <v>1</v>
      </c>
      <c r="I138" s="120" t="s">
        <v>606</v>
      </c>
      <c r="J138" s="120"/>
      <c r="K138" s="114" t="str">
        <f t="shared" si="11"/>
        <v>SpellData.create(SID_BLADE_FLURRY_HEX,"剑舞",0,0,10,OrderId("sleep"),1,ORDER_TYPE_IMMEDIATE);</v>
      </c>
      <c r="L138" s="114" t="str">
        <f t="shared" si="24"/>
        <v>SpellData.create(SID_BLADE_FLURRY_HEX,"Blade Flurry hex",0,0,10,OrderId("sleep"),1,ORDER_TYPE_IMMEDIATE);</v>
      </c>
      <c r="M138" s="120" t="s">
        <v>1669</v>
      </c>
      <c r="N138" s="120"/>
      <c r="O138" s="120"/>
      <c r="P138" s="120"/>
      <c r="Q138" s="120"/>
      <c r="R138" s="120"/>
      <c r="S138" s="120"/>
      <c r="T138" s="120"/>
      <c r="U138" s="120"/>
      <c r="V138" s="120"/>
      <c r="W138" s="120"/>
      <c r="X138" s="120"/>
    </row>
    <row r="139" spans="1:24">
      <c r="A139" s="120" t="s">
        <v>1657</v>
      </c>
      <c r="B139" s="115" t="str">
        <f t="shared" si="23"/>
        <v>SID_PAIN_HEX</v>
      </c>
      <c r="C139" s="120" t="s">
        <v>494</v>
      </c>
      <c r="D139" s="120">
        <v>0</v>
      </c>
      <c r="E139" s="120">
        <v>100</v>
      </c>
      <c r="F139" s="120">
        <v>15</v>
      </c>
      <c r="G139" s="120" t="s">
        <v>733</v>
      </c>
      <c r="H139" s="120">
        <v>1</v>
      </c>
      <c r="I139" s="120" t="s">
        <v>730</v>
      </c>
      <c r="J139" s="120"/>
      <c r="K139" s="114" t="str">
        <f t="shared" si="11"/>
        <v>SpellData.create(SID_PAIN_HEX,"暗言字：痛",100,0,15,OrderId("slow"),1,ORDER_TYPE_TARGET);</v>
      </c>
      <c r="L139" s="114" t="str">
        <f t="shared" si="24"/>
        <v>SpellData.create(SID_PAIN_HEX,"Pain hex",100,0,15,OrderId("slow"),1,ORDER_TYPE_TARGET);</v>
      </c>
      <c r="M139" s="120" t="s">
        <v>1669</v>
      </c>
      <c r="N139" s="120"/>
      <c r="O139" s="120"/>
      <c r="P139" s="120"/>
      <c r="Q139" s="120"/>
      <c r="R139" s="120"/>
      <c r="S139" s="120"/>
      <c r="T139" s="120"/>
      <c r="U139" s="120"/>
      <c r="V139" s="120"/>
      <c r="W139" s="120"/>
      <c r="X139" s="120"/>
    </row>
    <row r="140" spans="1:24">
      <c r="A140" s="120" t="s">
        <v>1658</v>
      </c>
      <c r="B140" s="115" t="str">
        <f t="shared" si="23"/>
        <v>SID_TERROR_HEX</v>
      </c>
      <c r="C140" s="120" t="s">
        <v>507</v>
      </c>
      <c r="D140" s="120">
        <v>0</v>
      </c>
      <c r="E140" s="120">
        <v>100</v>
      </c>
      <c r="F140" s="120">
        <v>10</v>
      </c>
      <c r="G140" s="120" t="s">
        <v>735</v>
      </c>
      <c r="H140" s="120">
        <v>1</v>
      </c>
      <c r="I140" s="120" t="s">
        <v>606</v>
      </c>
      <c r="J140" s="120"/>
      <c r="K140" s="114" t="str">
        <f t="shared" si="11"/>
        <v>SpellData.create(SID_TERROR_HEX,"暗言字：惧",100,0,10,OrderId("sleep"),1,ORDER_TYPE_IMMEDIATE);</v>
      </c>
      <c r="L140" s="114" t="str">
        <f t="shared" si="24"/>
        <v>SpellData.create(SID_TERROR_HEX,"Terror hex",100,0,10,OrderId("sleep"),1,ORDER_TYPE_IMMEDIATE);</v>
      </c>
      <c r="M140" s="120" t="s">
        <v>1669</v>
      </c>
      <c r="N140" s="120"/>
      <c r="O140" s="120"/>
      <c r="P140" s="120"/>
      <c r="Q140" s="120"/>
      <c r="R140" s="120"/>
      <c r="S140" s="120"/>
      <c r="T140" s="120"/>
      <c r="U140" s="120"/>
      <c r="V140" s="120"/>
      <c r="W140" s="120"/>
      <c r="X140" s="120"/>
    </row>
    <row r="141" spans="1:24">
      <c r="A141" s="120" t="s">
        <v>2380</v>
      </c>
      <c r="B141" s="115" t="str">
        <f t="shared" si="23"/>
        <v>SID_FIRE_BOLT</v>
      </c>
      <c r="C141" s="120"/>
      <c r="D141" s="150">
        <f>BossAbilities!F72</f>
        <v>1</v>
      </c>
      <c r="E141" s="120">
        <v>0</v>
      </c>
      <c r="F141" s="150">
        <f>BossAbilities!H72</f>
        <v>1</v>
      </c>
      <c r="G141" s="150" t="str">
        <f>"OrderId("&amp;CHAR(34)&amp;BossAbilities!M72&amp;CHAR(34)&amp;")"</f>
        <v>OrderId("roar")</v>
      </c>
      <c r="H141" s="120">
        <v>1</v>
      </c>
      <c r="I141" s="150" t="str">
        <f>"ORDER_TYPE_"&amp;UPPER(BossAbilities!E72)</f>
        <v>ORDER_TYPE_IMMEDIATE</v>
      </c>
      <c r="J141" s="120"/>
      <c r="K141" s="114" t="str">
        <f t="shared" ref="K141:K146" si="25">IF(C141="N/A","//",CONCATENATE("SpellData.create(",B141,",",CHAR(34),C141,CHAR(34),",",E141,",",D141,",",F141,",",G141,",",H141,",",I141,")",J141,";"))</f>
        <v>SpellData.create(SID_FIRE_BOLT,"",0,1,1,OrderId("roar"),1,ORDER_TYPE_IMMEDIATE);</v>
      </c>
      <c r="L141" s="114" t="str">
        <f t="shared" ref="L141:L146" si="26">IF(A141="N/A","//",CONCATENATE("SpellData.create(",B141,",",CHAR(34),A141,CHAR(34),",",E141,",",D141,",",F141,",",G141,",",H141,",",I141,")",J141,";"))</f>
        <v>SpellData.create(SID_FIRE_BOLT,"Fire Bolt",0,1,1,OrderId("roar"),1,ORDER_TYPE_IMMEDIATE);</v>
      </c>
      <c r="M141" s="120" t="s">
        <v>1669</v>
      </c>
      <c r="N141" s="120"/>
      <c r="O141" s="120"/>
      <c r="P141" s="120"/>
      <c r="Q141" s="120"/>
      <c r="R141" s="120"/>
      <c r="S141" s="120"/>
      <c r="T141" s="120"/>
      <c r="U141" s="120"/>
      <c r="V141" s="120"/>
      <c r="W141" s="120"/>
      <c r="X141" s="120"/>
    </row>
    <row r="142" spans="1:24">
      <c r="A142" s="120" t="s">
        <v>2386</v>
      </c>
      <c r="B142" s="115" t="str">
        <f t="shared" si="23"/>
        <v>SID_FIRE_NOVA</v>
      </c>
      <c r="C142" s="120"/>
      <c r="D142" s="150">
        <f>BossAbilities!F73</f>
        <v>2</v>
      </c>
      <c r="E142" s="120">
        <v>0</v>
      </c>
      <c r="F142" s="150">
        <f>BossAbilities!H73</f>
        <v>10</v>
      </c>
      <c r="G142" s="150" t="str">
        <f>"OrderId("&amp;CHAR(34)&amp;BossAbilities!M73&amp;CHAR(34)&amp;")"</f>
        <v>OrderId("roar")</v>
      </c>
      <c r="H142" s="120">
        <v>1</v>
      </c>
      <c r="I142" s="150" t="str">
        <f>"ORDER_TYPE_"&amp;UPPER(BossAbilities!E73)</f>
        <v>ORDER_TYPE_IMMEDIATE</v>
      </c>
      <c r="J142" s="120"/>
      <c r="K142" s="114" t="str">
        <f t="shared" si="25"/>
        <v>SpellData.create(SID_FIRE_NOVA,"",0,2,10,OrderId("roar"),1,ORDER_TYPE_IMMEDIATE);</v>
      </c>
      <c r="L142" s="114" t="str">
        <f t="shared" si="26"/>
        <v>SpellData.create(SID_FIRE_NOVA,"Fire Nova",0,2,10,OrderId("roar"),1,ORDER_TYPE_IMMEDIATE);</v>
      </c>
      <c r="M142" s="120" t="s">
        <v>1669</v>
      </c>
      <c r="N142" s="120"/>
      <c r="O142" s="120"/>
      <c r="P142" s="120"/>
      <c r="Q142" s="120"/>
      <c r="R142" s="120"/>
      <c r="S142" s="120"/>
      <c r="T142" s="120"/>
      <c r="U142" s="120"/>
      <c r="V142" s="120"/>
      <c r="W142" s="120"/>
      <c r="X142" s="120"/>
    </row>
    <row r="143" spans="1:24">
      <c r="A143" s="120" t="s">
        <v>2389</v>
      </c>
      <c r="B143" s="115" t="str">
        <f t="shared" si="23"/>
        <v>SID_PSYCHIC_WAIL</v>
      </c>
      <c r="C143" s="120"/>
      <c r="D143" s="150">
        <f>BossAbilities!F74</f>
        <v>0</v>
      </c>
      <c r="E143" s="120">
        <v>0</v>
      </c>
      <c r="F143" s="150">
        <f>BossAbilities!H74</f>
        <v>1</v>
      </c>
      <c r="G143" s="150" t="str">
        <f>"OrderId("&amp;CHAR(34)&amp;BossAbilities!M74&amp;CHAR(34)&amp;")"</f>
        <v>OrderId("roar")</v>
      </c>
      <c r="H143" s="120">
        <v>1</v>
      </c>
      <c r="I143" s="150" t="str">
        <f>"ORDER_TYPE_"&amp;UPPER(BossAbilities!E74)</f>
        <v>ORDER_TYPE_IMMEDIATE</v>
      </c>
      <c r="J143" s="120"/>
      <c r="K143" s="114" t="str">
        <f t="shared" si="25"/>
        <v>SpellData.create(SID_PSYCHIC_WAIL,"",0,0,1,OrderId("roar"),1,ORDER_TYPE_IMMEDIATE);</v>
      </c>
      <c r="L143" s="114" t="str">
        <f t="shared" si="26"/>
        <v>SpellData.create(SID_PSYCHIC_WAIL,"Psychic Wail",0,0,1,OrderId("roar"),1,ORDER_TYPE_IMMEDIATE);</v>
      </c>
      <c r="M143" s="120" t="s">
        <v>1669</v>
      </c>
      <c r="N143" s="120"/>
      <c r="O143" s="120"/>
      <c r="P143" s="120"/>
      <c r="Q143" s="120"/>
      <c r="R143" s="120"/>
      <c r="S143" s="120"/>
      <c r="T143" s="120"/>
      <c r="U143" s="120"/>
      <c r="V143" s="120"/>
      <c r="W143" s="120"/>
      <c r="X143" s="120"/>
    </row>
    <row r="144" spans="1:24">
      <c r="A144" s="120" t="s">
        <v>2406</v>
      </c>
      <c r="B144" s="115" t="str">
        <f t="shared" si="23"/>
        <v>SID_FAST_HEAL</v>
      </c>
      <c r="C144" s="120"/>
      <c r="D144" s="150">
        <f>BossAbilities!F75</f>
        <v>1.5</v>
      </c>
      <c r="E144" s="120">
        <v>0</v>
      </c>
      <c r="F144" s="150">
        <f>BossAbilities!H75</f>
        <v>1</v>
      </c>
      <c r="G144" s="150" t="str">
        <f>"OrderId("&amp;CHAR(34)&amp;BossAbilities!M75&amp;CHAR(34)&amp;")"</f>
        <v>OrderId("slow")</v>
      </c>
      <c r="H144" s="120">
        <v>1</v>
      </c>
      <c r="I144" s="150" t="str">
        <f>"ORDER_TYPE_"&amp;UPPER(BossAbilities!E75)</f>
        <v>ORDER_TYPE_TARGET</v>
      </c>
      <c r="J144" s="120"/>
      <c r="K144" s="114" t="str">
        <f t="shared" si="25"/>
        <v>SpellData.create(SID_FAST_HEAL,"",0,1.5,1,OrderId("slow"),1,ORDER_TYPE_TARGET);</v>
      </c>
      <c r="L144" s="114" t="str">
        <f t="shared" si="26"/>
        <v>SpellData.create(SID_FAST_HEAL,"Fast Heal",0,1.5,1,OrderId("slow"),1,ORDER_TYPE_TARGET);</v>
      </c>
      <c r="M144" s="120" t="s">
        <v>1669</v>
      </c>
      <c r="N144" s="120"/>
      <c r="O144" s="120"/>
      <c r="P144" s="120"/>
      <c r="Q144" s="120"/>
      <c r="R144" s="120"/>
      <c r="S144" s="120"/>
      <c r="T144" s="120"/>
      <c r="U144" s="120"/>
      <c r="V144" s="120"/>
      <c r="W144" s="120"/>
      <c r="X144" s="120"/>
    </row>
    <row r="145" spans="1:24">
      <c r="A145" s="120" t="s">
        <v>2396</v>
      </c>
      <c r="B145" s="115" t="str">
        <f t="shared" si="23"/>
        <v>SID_SLUG</v>
      </c>
      <c r="C145" s="120"/>
      <c r="D145" s="150">
        <f>BossAbilities!F76</f>
        <v>0</v>
      </c>
      <c r="E145" s="120">
        <v>0</v>
      </c>
      <c r="F145" s="150">
        <f>BossAbilities!H76</f>
        <v>0</v>
      </c>
      <c r="G145" s="150" t="str">
        <f>"OrderId("&amp;CHAR(34)&amp;BossAbilities!M76&amp;CHAR(34)&amp;")"</f>
        <v>OrderId("roar")</v>
      </c>
      <c r="H145" s="120">
        <v>1</v>
      </c>
      <c r="I145" s="150" t="str">
        <f>"ORDER_TYPE_"&amp;UPPER(BossAbilities!E76)</f>
        <v>ORDER_TYPE_IMMEDIATE</v>
      </c>
      <c r="J145" s="120"/>
      <c r="K145" s="114" t="str">
        <f t="shared" si="25"/>
        <v>SpellData.create(SID_SLUG,"",0,0,0,OrderId("roar"),1,ORDER_TYPE_IMMEDIATE);</v>
      </c>
      <c r="L145" s="114" t="str">
        <f t="shared" si="26"/>
        <v>SpellData.create(SID_SLUG,"Slug",0,0,0,OrderId("roar"),1,ORDER_TYPE_IMMEDIATE);</v>
      </c>
      <c r="M145" s="120" t="s">
        <v>1669</v>
      </c>
      <c r="N145" s="120"/>
      <c r="O145" s="120"/>
      <c r="P145" s="120"/>
      <c r="Q145" s="120"/>
      <c r="R145" s="120"/>
      <c r="S145" s="120"/>
      <c r="T145" s="120"/>
      <c r="U145" s="120"/>
      <c r="V145" s="120"/>
      <c r="W145" s="120"/>
      <c r="X145" s="120"/>
    </row>
    <row r="146" spans="1:24">
      <c r="A146" s="120" t="s">
        <v>2403</v>
      </c>
      <c r="B146" s="115" t="str">
        <f t="shared" si="23"/>
        <v>SID_COLD_GAZE</v>
      </c>
      <c r="C146" s="120"/>
      <c r="D146" s="150">
        <f>BossAbilities!F78</f>
        <v>0</v>
      </c>
      <c r="E146" s="120">
        <v>0</v>
      </c>
      <c r="F146" s="150">
        <f>BossAbilities!H78</f>
        <v>10</v>
      </c>
      <c r="G146" s="150" t="str">
        <f>"OrderId("&amp;CHAR(34)&amp;BossAbilities!M78&amp;CHAR(34)&amp;")"</f>
        <v>OrderId("slow")</v>
      </c>
      <c r="H146" s="120">
        <v>1</v>
      </c>
      <c r="I146" s="150" t="str">
        <f>"ORDER_TYPE_"&amp;UPPER(BossAbilities!E78)</f>
        <v>ORDER_TYPE_TARGET</v>
      </c>
      <c r="J146" s="120"/>
      <c r="K146" s="114" t="str">
        <f t="shared" si="25"/>
        <v>SpellData.create(SID_COLD_GAZE,"",0,0,10,OrderId("slow"),1,ORDER_TYPE_TARGET);</v>
      </c>
      <c r="L146" s="114" t="str">
        <f t="shared" si="26"/>
        <v>SpellData.create(SID_COLD_GAZE,"Cold Gaze",0,0,10,OrderId("slow"),1,ORDER_TYPE_TARGET);</v>
      </c>
      <c r="M146" s="120" t="s">
        <v>1669</v>
      </c>
      <c r="N146" s="120"/>
      <c r="O146" s="120"/>
      <c r="P146" s="120"/>
      <c r="Q146" s="120"/>
      <c r="R146" s="120"/>
      <c r="S146" s="120"/>
      <c r="T146" s="120"/>
      <c r="U146" s="120"/>
      <c r="V146" s="120"/>
      <c r="W146" s="120"/>
      <c r="X146" s="120"/>
    </row>
    <row r="147" spans="1:24">
      <c r="A147" s="154" t="str">
        <f>BossAbilities!D80</f>
        <v>annihilation</v>
      </c>
      <c r="B147" s="115" t="str">
        <f t="shared" si="23"/>
        <v>SID_ANNIHILATION</v>
      </c>
      <c r="C147" s="120"/>
      <c r="D147" s="150">
        <f>BossAbilities!F80</f>
        <v>0</v>
      </c>
      <c r="E147" s="120">
        <v>0</v>
      </c>
      <c r="F147" s="150">
        <f>BossAbilities!H80</f>
        <v>0</v>
      </c>
      <c r="G147" s="150" t="str">
        <f>"OrderId("&amp;CHAR(34)&amp;BossAbilities!M80&amp;CHAR(34)&amp;")"</f>
        <v>OrderId("roar")</v>
      </c>
      <c r="H147" s="120">
        <v>1</v>
      </c>
      <c r="I147" s="150" t="str">
        <f>"ORDER_TYPE_"&amp;UPPER(BossAbilities!E80)</f>
        <v>ORDER_TYPE_IMMEDIATE</v>
      </c>
      <c r="J147" s="120"/>
      <c r="K147" s="114" t="str">
        <f t="shared" ref="K147" si="27">IF(C147="N/A","//",CONCATENATE("SpellData.create(",B147,",",CHAR(34),C147,CHAR(34),",",E147,",",D147,",",F147,",",G147,",",H147,",",I147,")",J147,";"))</f>
        <v>SpellData.create(SID_ANNIHILATION,"",0,0,0,OrderId("roar"),1,ORDER_TYPE_IMMEDIATE);</v>
      </c>
      <c r="L147" s="114" t="str">
        <f t="shared" ref="L147" si="28">IF(A147="N/A","//",CONCATENATE("SpellData.create(",B147,",",CHAR(34),A147,CHAR(34),",",E147,",",D147,",",F147,",",G147,",",H147,",",I147,")",J147,";"))</f>
        <v>SpellData.create(SID_ANNIHILATION,"annihilation",0,0,0,OrderId("roar"),1,ORDER_TYPE_IMMEDIATE);</v>
      </c>
      <c r="M147" s="120" t="s">
        <v>1669</v>
      </c>
      <c r="N147" s="120"/>
      <c r="O147" s="120"/>
      <c r="P147" s="120"/>
      <c r="Q147" s="120"/>
      <c r="R147" s="120"/>
      <c r="S147" s="120"/>
      <c r="T147" s="120"/>
      <c r="U147" s="120"/>
      <c r="V147" s="120"/>
      <c r="W147" s="120"/>
      <c r="X147" s="120"/>
    </row>
    <row r="148" spans="1:24">
      <c r="A148" s="154" t="str">
        <f>BossAbilities!D81</f>
        <v>mind blast</v>
      </c>
      <c r="B148" s="115" t="str">
        <f t="shared" si="23"/>
        <v>SID_MIND_BLAST</v>
      </c>
      <c r="C148" s="120"/>
      <c r="D148" s="150">
        <f>BossAbilities!F81</f>
        <v>0</v>
      </c>
      <c r="E148" s="120">
        <v>0</v>
      </c>
      <c r="F148" s="150">
        <f>BossAbilities!H81</f>
        <v>15</v>
      </c>
      <c r="G148" s="150" t="str">
        <f>"OrderId("&amp;CHAR(34)&amp;BossAbilities!M81&amp;CHAR(34)&amp;")"</f>
        <v>OrderId("blizzard")</v>
      </c>
      <c r="H148" s="120">
        <v>1</v>
      </c>
      <c r="I148" s="150" t="str">
        <f>"ORDER_TYPE_"&amp;UPPER(BossAbilities!E81)</f>
        <v>ORDER_TYPE_POINT</v>
      </c>
      <c r="J148" s="120"/>
      <c r="K148" s="114" t="str">
        <f t="shared" ref="K148:K159" si="29">IF(C148="N/A","//",CONCATENATE("SpellData.create(",B148,",",CHAR(34),C148,CHAR(34),",",E148,",",D148,",",F148,",",G148,",",H148,",",I148,")",J148,";"))</f>
        <v>SpellData.create(SID_MIND_BLAST,"",0,0,15,OrderId("blizzard"),1,ORDER_TYPE_POINT);</v>
      </c>
      <c r="L148" s="114" t="str">
        <f t="shared" ref="L148:L159" si="30">IF(A148="N/A","//",CONCATENATE("SpellData.create(",B148,",",CHAR(34),A148,CHAR(34),",",E148,",",D148,",",F148,",",G148,",",H148,",",I148,")",J148,";"))</f>
        <v>SpellData.create(SID_MIND_BLAST,"mind blast",0,0,15,OrderId("blizzard"),1,ORDER_TYPE_POINT);</v>
      </c>
      <c r="M148" s="120" t="s">
        <v>1669</v>
      </c>
      <c r="N148" s="120"/>
      <c r="O148" s="120"/>
      <c r="P148" s="120"/>
      <c r="Q148" s="120"/>
      <c r="R148" s="120"/>
      <c r="S148" s="120"/>
      <c r="T148" s="120"/>
      <c r="U148" s="120"/>
      <c r="V148" s="120"/>
      <c r="W148" s="120"/>
      <c r="X148" s="120"/>
    </row>
    <row r="149" spans="1:24">
      <c r="A149" s="154" t="str">
        <f>BossAbilities!D82</f>
        <v>summon unholy tentacles</v>
      </c>
      <c r="B149" s="115" t="str">
        <f t="shared" si="23"/>
        <v>SID_SUMMON_UNHOLY_TENTACLES</v>
      </c>
      <c r="C149" s="120"/>
      <c r="D149" s="150">
        <f>BossAbilities!F82</f>
        <v>0</v>
      </c>
      <c r="E149" s="120">
        <v>0</v>
      </c>
      <c r="F149" s="150">
        <f>BossAbilities!H82</f>
        <v>40</v>
      </c>
      <c r="G149" s="150" t="str">
        <f>"OrderId("&amp;CHAR(34)&amp;BossAbilities!M82&amp;CHAR(34)&amp;")"</f>
        <v>OrderId("howlofterror")</v>
      </c>
      <c r="H149" s="120">
        <v>1</v>
      </c>
      <c r="I149" s="150" t="str">
        <f>"ORDER_TYPE_"&amp;UPPER(BossAbilities!E82)</f>
        <v>ORDER_TYPE_IMMEDIATE</v>
      </c>
      <c r="J149" s="120"/>
      <c r="K149" s="114" t="str">
        <f t="shared" si="29"/>
        <v>SpellData.create(SID_SUMMON_UNHOLY_TENTACLES,"",0,0,40,OrderId("howlofterror"),1,ORDER_TYPE_IMMEDIATE);</v>
      </c>
      <c r="L149" s="114" t="str">
        <f t="shared" si="30"/>
        <v>SpellData.create(SID_SUMMON_UNHOLY_TENTACLES,"summon unholy tentacles",0,0,40,OrderId("howlofterror"),1,ORDER_TYPE_IMMEDIATE);</v>
      </c>
      <c r="M149" s="120" t="s">
        <v>1669</v>
      </c>
      <c r="N149" s="120"/>
      <c r="O149" s="120"/>
      <c r="P149" s="120"/>
      <c r="Q149" s="120"/>
      <c r="R149" s="120"/>
      <c r="S149" s="120"/>
      <c r="T149" s="120"/>
      <c r="U149" s="120"/>
      <c r="V149" s="120"/>
      <c r="W149" s="120"/>
      <c r="X149" s="120"/>
    </row>
    <row r="150" spans="1:24">
      <c r="A150" s="154" t="str">
        <f>BossAbilities!D83</f>
        <v>teleport players</v>
      </c>
      <c r="B150" s="115" t="str">
        <f t="shared" si="23"/>
        <v>SID_TELEPORT_PLAYERS</v>
      </c>
      <c r="C150" s="120"/>
      <c r="D150" s="150">
        <f>BossAbilities!F83</f>
        <v>0</v>
      </c>
      <c r="E150" s="120">
        <v>0</v>
      </c>
      <c r="F150" s="150">
        <f>BossAbilities!H83</f>
        <v>20</v>
      </c>
      <c r="G150" s="150" t="str">
        <f>"OrderId("&amp;CHAR(34)&amp;BossAbilities!M83&amp;CHAR(34)&amp;")"</f>
        <v>OrderId("divineshield")</v>
      </c>
      <c r="H150" s="120">
        <v>1</v>
      </c>
      <c r="I150" s="150" t="str">
        <f>"ORDER_TYPE_"&amp;UPPER(BossAbilities!E83)</f>
        <v>ORDER_TYPE_IMMEDIATE</v>
      </c>
      <c r="J150" s="120"/>
      <c r="K150" s="114" t="str">
        <f t="shared" si="29"/>
        <v>SpellData.create(SID_TELEPORT_PLAYERS,"",0,0,20,OrderId("divineshield"),1,ORDER_TYPE_IMMEDIATE);</v>
      </c>
      <c r="L150" s="114" t="str">
        <f t="shared" si="30"/>
        <v>SpellData.create(SID_TELEPORT_PLAYERS,"teleport players",0,0,20,OrderId("divineshield"),1,ORDER_TYPE_IMMEDIATE);</v>
      </c>
      <c r="M150" s="120" t="s">
        <v>1669</v>
      </c>
      <c r="N150" s="120"/>
      <c r="O150" s="120"/>
      <c r="P150" s="120"/>
      <c r="Q150" s="120"/>
      <c r="R150" s="120"/>
      <c r="S150" s="120"/>
      <c r="T150" s="120"/>
      <c r="U150" s="120"/>
      <c r="V150" s="120"/>
      <c r="W150" s="120"/>
      <c r="X150" s="120"/>
    </row>
    <row r="151" spans="1:24">
      <c r="A151" s="154" t="str">
        <f>BossAbilities!D84</f>
        <v>summon filthy tentacle</v>
      </c>
      <c r="B151" s="115" t="str">
        <f t="shared" si="23"/>
        <v>SID_SUMMON_FILTHY_TENTACLE</v>
      </c>
      <c r="C151" s="120"/>
      <c r="D151" s="150">
        <f>BossAbilities!F84</f>
        <v>0</v>
      </c>
      <c r="E151" s="120">
        <v>0</v>
      </c>
      <c r="F151" s="150">
        <f>BossAbilities!H84</f>
        <v>40</v>
      </c>
      <c r="G151" s="150" t="str">
        <f>"OrderId("&amp;CHAR(34)&amp;BossAbilities!M84&amp;CHAR(34)&amp;")"</f>
        <v>OrderId("resurrection")</v>
      </c>
      <c r="H151" s="120">
        <v>1</v>
      </c>
      <c r="I151" s="150" t="str">
        <f>"ORDER_TYPE_"&amp;UPPER(BossAbilities!E84)</f>
        <v>ORDER_TYPE_IMMEDIATE</v>
      </c>
      <c r="J151" s="120"/>
      <c r="K151" s="114" t="str">
        <f t="shared" si="29"/>
        <v>SpellData.create(SID_SUMMON_FILTHY_TENTACLE,"",0,0,40,OrderId("resurrection"),1,ORDER_TYPE_IMMEDIATE);</v>
      </c>
      <c r="L151" s="114" t="str">
        <f t="shared" si="30"/>
        <v>SpellData.create(SID_SUMMON_FILTHY_TENTACLE,"summon filthy tentacle",0,0,40,OrderId("resurrection"),1,ORDER_TYPE_IMMEDIATE);</v>
      </c>
      <c r="M151" s="120" t="s">
        <v>1669</v>
      </c>
      <c r="N151" s="120"/>
      <c r="O151" s="120"/>
      <c r="P151" s="120"/>
      <c r="Q151" s="120"/>
      <c r="R151" s="120"/>
      <c r="S151" s="120"/>
      <c r="T151" s="120"/>
      <c r="U151" s="120"/>
      <c r="V151" s="120"/>
      <c r="W151" s="120"/>
      <c r="X151" s="120"/>
    </row>
    <row r="152" spans="1:24">
      <c r="A152" s="154" t="str">
        <f>BossAbilities!D92</f>
        <v>filthy tentacle drag</v>
      </c>
      <c r="B152" s="115" t="str">
        <f t="shared" si="23"/>
        <v>SID_FILTHY_TENTACLE_DRAG</v>
      </c>
      <c r="C152" s="120"/>
      <c r="D152" s="150">
        <f>BossAbilities!F85</f>
        <v>0</v>
      </c>
      <c r="E152" s="120">
        <v>0</v>
      </c>
      <c r="F152" s="150">
        <f>BossAbilities!H92</f>
        <v>10</v>
      </c>
      <c r="G152" s="150" t="str">
        <f>"OrderId("&amp;CHAR(34)&amp;BossAbilities!M92&amp;CHAR(34)&amp;")"</f>
        <v>OrderId("slow")</v>
      </c>
      <c r="H152" s="120">
        <v>1</v>
      </c>
      <c r="I152" s="150" t="str">
        <f>"ORDER_TYPE_"&amp;UPPER(BossAbilities!E92)</f>
        <v>ORDER_TYPE_TARGET</v>
      </c>
      <c r="J152" s="120"/>
      <c r="K152" s="114" t="str">
        <f t="shared" ref="K152" si="31">IF(C152="N/A","//",CONCATENATE("SpellData.create(",B152,",",CHAR(34),C152,CHAR(34),",",E152,",",D152,",",F152,",",G152,",",H152,",",I152,")",J152,";"))</f>
        <v>SpellData.create(SID_FILTHY_TENTACLE_DRAG,"",0,0,10,OrderId("slow"),1,ORDER_TYPE_TARGET);</v>
      </c>
      <c r="L152" s="114" t="str">
        <f t="shared" ref="L152" si="32">IF(A152="N/A","//",CONCATENATE("SpellData.create(",B152,",",CHAR(34),A152,CHAR(34),",",E152,",",D152,",",F152,",",G152,",",H152,",",I152,")",J152,";"))</f>
        <v>SpellData.create(SID_FILTHY_TENTACLE_DRAG,"filthy tentacle drag",0,0,10,OrderId("slow"),1,ORDER_TYPE_TARGET);</v>
      </c>
      <c r="M152" s="120" t="s">
        <v>1669</v>
      </c>
      <c r="N152" s="120"/>
      <c r="O152" s="120"/>
      <c r="P152" s="120"/>
      <c r="Q152" s="120"/>
      <c r="R152" s="120"/>
      <c r="S152" s="120"/>
      <c r="T152" s="120"/>
      <c r="U152" s="120"/>
      <c r="V152" s="120"/>
      <c r="W152" s="120"/>
      <c r="X152" s="120"/>
    </row>
    <row r="153" spans="1:24">
      <c r="A153" s="154" t="str">
        <f>BossAbilities!D85</f>
        <v>psychic link</v>
      </c>
      <c r="B153" s="115" t="str">
        <f t="shared" si="23"/>
        <v>SID_PSYCHIC_LINK</v>
      </c>
      <c r="C153" s="120"/>
      <c r="D153" s="150">
        <f>BossAbilities!F85</f>
        <v>0</v>
      </c>
      <c r="E153" s="120">
        <v>0</v>
      </c>
      <c r="F153" s="150">
        <f>BossAbilities!H85</f>
        <v>40</v>
      </c>
      <c r="G153" s="150" t="str">
        <f>"OrderId("&amp;CHAR(34)&amp;BossAbilities!M85&amp;CHAR(34)&amp;")"</f>
        <v>OrderId("thunderclap")</v>
      </c>
      <c r="H153" s="120">
        <v>1</v>
      </c>
      <c r="I153" s="150" t="str">
        <f>"ORDER_TYPE_"&amp;UPPER(BossAbilities!E85)</f>
        <v>ORDER_TYPE_IMMEDIATE</v>
      </c>
      <c r="J153" s="120"/>
      <c r="K153" s="114" t="str">
        <f t="shared" si="29"/>
        <v>SpellData.create(SID_PSYCHIC_LINK,"",0,0,40,OrderId("thunderclap"),1,ORDER_TYPE_IMMEDIATE);</v>
      </c>
      <c r="L153" s="114" t="str">
        <f t="shared" si="30"/>
        <v>SpellData.create(SID_PSYCHIC_LINK,"psychic link",0,0,40,OrderId("thunderclap"),1,ORDER_TYPE_IMMEDIATE);</v>
      </c>
      <c r="M153" s="120" t="s">
        <v>1669</v>
      </c>
      <c r="N153" s="120"/>
      <c r="O153" s="120"/>
      <c r="P153" s="120"/>
      <c r="Q153" s="120"/>
      <c r="R153" s="120"/>
      <c r="S153" s="120"/>
      <c r="T153" s="120"/>
      <c r="U153" s="120"/>
      <c r="V153" s="120"/>
      <c r="W153" s="120"/>
      <c r="X153" s="120"/>
    </row>
    <row r="154" spans="1:24">
      <c r="A154" s="154" t="str">
        <f>BossAbilities!D86</f>
        <v>summon vicious tentacle</v>
      </c>
      <c r="B154" s="115" t="str">
        <f t="shared" si="23"/>
        <v>SID_SUMMON_VICIOUS_TENTACLE</v>
      </c>
      <c r="C154" s="120"/>
      <c r="D154" s="150">
        <f>BossAbilities!F86</f>
        <v>0</v>
      </c>
      <c r="E154" s="120">
        <v>0</v>
      </c>
      <c r="F154" s="150">
        <f>BossAbilities!H86</f>
        <v>40</v>
      </c>
      <c r="G154" s="150" t="str">
        <f>"OrderId("&amp;CHAR(34)&amp;BossAbilities!M86&amp;CHAR(34)&amp;")"</f>
        <v>OrderId("stomp")</v>
      </c>
      <c r="H154" s="120">
        <v>1</v>
      </c>
      <c r="I154" s="150" t="str">
        <f>"ORDER_TYPE_"&amp;UPPER(BossAbilities!E86)</f>
        <v>ORDER_TYPE_IMMEDIATE</v>
      </c>
      <c r="J154" s="120"/>
      <c r="K154" s="114" t="str">
        <f t="shared" si="29"/>
        <v>SpellData.create(SID_SUMMON_VICIOUS_TENTACLE,"",0,0,40,OrderId("stomp"),1,ORDER_TYPE_IMMEDIATE);</v>
      </c>
      <c r="L154" s="114" t="str">
        <f t="shared" si="30"/>
        <v>SpellData.create(SID_SUMMON_VICIOUS_TENTACLE,"summon vicious tentacle",0,0,40,OrderId("stomp"),1,ORDER_TYPE_IMMEDIATE);</v>
      </c>
      <c r="M154" s="120" t="s">
        <v>1669</v>
      </c>
      <c r="N154" s="120"/>
      <c r="O154" s="120"/>
      <c r="P154" s="120"/>
      <c r="Q154" s="120"/>
      <c r="R154" s="120"/>
      <c r="S154" s="120"/>
      <c r="T154" s="120"/>
      <c r="U154" s="120"/>
      <c r="V154" s="120"/>
      <c r="W154" s="120"/>
      <c r="X154" s="120"/>
    </row>
    <row r="155" spans="1:24">
      <c r="A155" s="154" t="str">
        <f>BossAbilities!D93</f>
        <v>vicious tentacle stun</v>
      </c>
      <c r="B155" s="115" t="str">
        <f t="shared" si="23"/>
        <v>SID_VICIOUS_TENTACLE_STUN</v>
      </c>
      <c r="C155" s="120"/>
      <c r="D155" s="150">
        <f>BossAbilities!F93</f>
        <v>0</v>
      </c>
      <c r="E155" s="120">
        <v>0</v>
      </c>
      <c r="F155" s="150">
        <f>BossAbilities!H93</f>
        <v>20</v>
      </c>
      <c r="G155" s="150" t="str">
        <f>"OrderId("&amp;CHAR(34)&amp;BossAbilities!M93&amp;CHAR(34)&amp;")"</f>
        <v>OrderId("slow")</v>
      </c>
      <c r="H155" s="120">
        <v>1</v>
      </c>
      <c r="I155" s="150" t="str">
        <f>"ORDER_TYPE_"&amp;UPPER(BossAbilities!E93)</f>
        <v>ORDER_TYPE_TARGET</v>
      </c>
      <c r="J155" s="120"/>
      <c r="K155" s="114" t="str">
        <f t="shared" ref="K155" si="33">IF(C155="N/A","//",CONCATENATE("SpellData.create(",B155,",",CHAR(34),C155,CHAR(34),",",E155,",",D155,",",F155,",",G155,",",H155,",",I155,")",J155,";"))</f>
        <v>SpellData.create(SID_VICIOUS_TENTACLE_STUN,"",0,0,20,OrderId("slow"),1,ORDER_TYPE_TARGET);</v>
      </c>
      <c r="L155" s="114" t="str">
        <f t="shared" ref="L155" si="34">IF(A155="N/A","//",CONCATENATE("SpellData.create(",B155,",",CHAR(34),A155,CHAR(34),",",E155,",",D155,",",F155,",",G155,",",H155,",",I155,")",J155,";"))</f>
        <v>SpellData.create(SID_VICIOUS_TENTACLE_STUN,"vicious tentacle stun",0,0,20,OrderId("slow"),1,ORDER_TYPE_TARGET);</v>
      </c>
      <c r="M155" s="120" t="s">
        <v>1669</v>
      </c>
      <c r="N155" s="120"/>
      <c r="O155" s="120"/>
      <c r="P155" s="120"/>
      <c r="Q155" s="120"/>
      <c r="R155" s="120"/>
      <c r="S155" s="120"/>
      <c r="T155" s="120"/>
      <c r="U155" s="120"/>
      <c r="V155" s="120"/>
      <c r="W155" s="120"/>
      <c r="X155" s="120"/>
    </row>
    <row r="156" spans="1:24">
      <c r="A156" s="154" t="str">
        <f>BossAbilities!D87</f>
        <v>eye beam</v>
      </c>
      <c r="B156" s="115" t="str">
        <f t="shared" si="23"/>
        <v>SID_EYE_BEAM</v>
      </c>
      <c r="C156" s="120"/>
      <c r="D156" s="150">
        <f>BossAbilities!F87</f>
        <v>18</v>
      </c>
      <c r="E156" s="120">
        <v>0</v>
      </c>
      <c r="F156" s="150">
        <f>BossAbilities!H87</f>
        <v>50</v>
      </c>
      <c r="G156" s="150" t="str">
        <f>"OrderId("&amp;CHAR(34)&amp;BossAbilities!M87&amp;CHAR(34)&amp;")"</f>
        <v>OrderId("tranquility")</v>
      </c>
      <c r="H156" s="120">
        <v>2</v>
      </c>
      <c r="I156" s="150" t="str">
        <f>"ORDER_TYPE_"&amp;UPPER(BossAbilities!E87)</f>
        <v>ORDER_TYPE_IMMEDIATE</v>
      </c>
      <c r="J156" s="120"/>
      <c r="K156" s="114" t="str">
        <f t="shared" si="29"/>
        <v>SpellData.create(SID_EYE_BEAM,"",0,18,50,OrderId("tranquility"),2,ORDER_TYPE_IMMEDIATE);</v>
      </c>
      <c r="L156" s="114" t="str">
        <f t="shared" si="30"/>
        <v>SpellData.create(SID_EYE_BEAM,"eye beam",0,18,50,OrderId("tranquility"),2,ORDER_TYPE_IMMEDIATE);</v>
      </c>
      <c r="M156" s="120" t="s">
        <v>1669</v>
      </c>
      <c r="N156" s="120"/>
      <c r="O156" s="120"/>
      <c r="P156" s="120"/>
      <c r="Q156" s="120"/>
      <c r="R156" s="120"/>
      <c r="S156" s="120"/>
      <c r="T156" s="120"/>
      <c r="U156" s="120"/>
      <c r="V156" s="120"/>
      <c r="W156" s="120"/>
      <c r="X156" s="120"/>
    </row>
    <row r="157" spans="1:24">
      <c r="A157" s="154" t="str">
        <f>BossAbilities!D88</f>
        <v>summon foul tentacle</v>
      </c>
      <c r="B157" s="115" t="str">
        <f t="shared" si="23"/>
        <v>SID_SUMMON_FOUL_TENTACLE</v>
      </c>
      <c r="C157" s="120"/>
      <c r="D157" s="150">
        <f>BossAbilities!F88</f>
        <v>0</v>
      </c>
      <c r="E157" s="120">
        <v>0</v>
      </c>
      <c r="F157" s="150">
        <f>BossAbilities!H88</f>
        <v>40</v>
      </c>
      <c r="G157" s="150" t="str">
        <f>"OrderId("&amp;CHAR(34)&amp;BossAbilities!M88&amp;CHAR(34)&amp;")"</f>
        <v>OrderId("fanofknives")</v>
      </c>
      <c r="H157" s="120">
        <v>1</v>
      </c>
      <c r="I157" s="150" t="str">
        <f>"ORDER_TYPE_"&amp;UPPER(BossAbilities!E88)</f>
        <v>ORDER_TYPE_IMMEDIATE</v>
      </c>
      <c r="J157" s="120"/>
      <c r="K157" s="114" t="str">
        <f t="shared" si="29"/>
        <v>SpellData.create(SID_SUMMON_FOUL_TENTACLE,"",0,0,40,OrderId("fanofknives"),1,ORDER_TYPE_IMMEDIATE);</v>
      </c>
      <c r="L157" s="114" t="str">
        <f t="shared" si="30"/>
        <v>SpellData.create(SID_SUMMON_FOUL_TENTACLE,"summon foul tentacle",0,0,40,OrderId("fanofknives"),1,ORDER_TYPE_IMMEDIATE);</v>
      </c>
      <c r="M157" s="120" t="s">
        <v>1669</v>
      </c>
      <c r="N157" s="120"/>
      <c r="O157" s="120"/>
      <c r="P157" s="120"/>
      <c r="Q157" s="120"/>
      <c r="R157" s="120"/>
      <c r="S157" s="120"/>
      <c r="T157" s="120"/>
      <c r="U157" s="120"/>
      <c r="V157" s="120"/>
      <c r="W157" s="120"/>
      <c r="X157" s="120"/>
    </row>
    <row r="158" spans="1:24">
      <c r="A158" s="154" t="str">
        <f>BossAbilities!D89</f>
        <v>lunatic gaze</v>
      </c>
      <c r="B158" s="115" t="str">
        <f t="shared" si="23"/>
        <v>SID_LUNATIC_GAZE</v>
      </c>
      <c r="C158" s="120"/>
      <c r="D158" s="150">
        <f>BossAbilities!F89</f>
        <v>8</v>
      </c>
      <c r="E158" s="120">
        <v>0</v>
      </c>
      <c r="F158" s="150">
        <f>BossAbilities!H89</f>
        <v>30</v>
      </c>
      <c r="G158" s="150" t="str">
        <f>"OrderId("&amp;CHAR(34)&amp;BossAbilities!M89&amp;CHAR(34)&amp;")"</f>
        <v>OrderId("starfall")</v>
      </c>
      <c r="H158" s="120">
        <v>2</v>
      </c>
      <c r="I158" s="150" t="str">
        <f>"ORDER_TYPE_"&amp;UPPER(BossAbilities!E89)</f>
        <v>ORDER_TYPE_IMMEDIATE</v>
      </c>
      <c r="J158" s="120"/>
      <c r="K158" s="114" t="str">
        <f t="shared" si="29"/>
        <v>SpellData.create(SID_LUNATIC_GAZE,"",0,8,30,OrderId("starfall"),2,ORDER_TYPE_IMMEDIATE);</v>
      </c>
      <c r="L158" s="114" t="str">
        <f t="shared" si="30"/>
        <v>SpellData.create(SID_LUNATIC_GAZE,"lunatic gaze",0,8,30,OrderId("starfall"),2,ORDER_TYPE_IMMEDIATE);</v>
      </c>
      <c r="M158" s="120" t="s">
        <v>1669</v>
      </c>
      <c r="N158" s="120"/>
      <c r="O158" s="120"/>
      <c r="P158" s="120"/>
      <c r="Q158" s="120"/>
      <c r="R158" s="120"/>
      <c r="S158" s="120"/>
      <c r="T158" s="120"/>
      <c r="U158" s="120"/>
      <c r="V158" s="120"/>
      <c r="W158" s="120"/>
      <c r="X158" s="120"/>
    </row>
    <row r="159" spans="1:24">
      <c r="A159" s="154" t="str">
        <f>BossAbilities!D90</f>
        <v>summon eternal guardian</v>
      </c>
      <c r="B159" s="115" t="str">
        <f t="shared" si="23"/>
        <v>SID_SUMMON_ETERNAL_GUARDIAN</v>
      </c>
      <c r="C159" s="120"/>
      <c r="D159" s="150">
        <f>BossAbilities!F90</f>
        <v>0</v>
      </c>
      <c r="E159" s="120">
        <v>0</v>
      </c>
      <c r="F159" s="150">
        <f>BossAbilities!H90</f>
        <v>20</v>
      </c>
      <c r="G159" s="150" t="str">
        <f>"OrderId("&amp;CHAR(34)&amp;BossAbilities!M90&amp;CHAR(34)&amp;")"</f>
        <v>OrderId("summonphoenix")</v>
      </c>
      <c r="H159" s="120">
        <v>1</v>
      </c>
      <c r="I159" s="150" t="str">
        <f>"ORDER_TYPE_"&amp;UPPER(BossAbilities!E90)</f>
        <v>ORDER_TYPE_IMMEDIATE</v>
      </c>
      <c r="J159" s="120"/>
      <c r="K159" s="114" t="str">
        <f t="shared" si="29"/>
        <v>SpellData.create(SID_SUMMON_ETERNAL_GUARDIAN,"",0,0,20,OrderId("summonphoenix"),1,ORDER_TYPE_IMMEDIATE);</v>
      </c>
      <c r="L159" s="114" t="str">
        <f t="shared" si="30"/>
        <v>SpellData.create(SID_SUMMON_ETERNAL_GUARDIAN,"summon eternal guardian",0,0,20,OrderId("summonphoenix"),1,ORDER_TYPE_IMMEDIATE);</v>
      </c>
      <c r="M159" s="120" t="s">
        <v>1669</v>
      </c>
      <c r="N159" s="120"/>
      <c r="O159" s="120"/>
      <c r="P159" s="120"/>
      <c r="Q159" s="120"/>
      <c r="R159" s="120"/>
      <c r="S159" s="120"/>
      <c r="T159" s="120"/>
      <c r="U159" s="120"/>
      <c r="V159" s="120"/>
      <c r="W159" s="120"/>
      <c r="X159" s="120"/>
    </row>
    <row r="160" spans="1:24">
      <c r="A160" s="125" t="s">
        <v>287</v>
      </c>
      <c r="B160" s="115" t="str">
        <f>"SID_"&amp;UPPER(SUBSTITUTE(A160," ","_"))</f>
        <v>SID_STING</v>
      </c>
      <c r="C160" s="115" t="str">
        <f ca="1">OFFSET(CreepAbilities!$A$1,MATCH($A160,CreepAbilities!$F:$F,0)-1,MATCH("技能",CreepAbilities!$1:$1,0)-1)</f>
        <v>毒刺（被动）</v>
      </c>
      <c r="D160" s="115">
        <f ca="1">OFFSET(CreepAbilities!$A$1,MATCH($A160,CreepAbilities!$F:$F,0)-1,MATCH("Cast",CreepAbilities!$1:$1,0)-1)</f>
        <v>0</v>
      </c>
      <c r="E160" s="115">
        <f ca="1">OFFSET(CreepAbilities!$A$1,MATCH($A160,CreepAbilities!$F:$F,0)-1,MATCH("Cost",CreepAbilities!$1:$1,0)-1)</f>
        <v>0</v>
      </c>
      <c r="F160" s="115">
        <f ca="1">OFFSET(CreepAbilities!$A$1,MATCH($A160,CreepAbilities!$F:$F,0)-1,MATCH("Cooldown",CreepAbilities!$1:$1,0)-1)</f>
        <v>1</v>
      </c>
      <c r="G160" s="115">
        <f ca="1">IF(OFFSET(CreepAbilities!$A$1,MATCH($A160,CreepAbilities!$F:$F,0)-1,MATCH("OrderId",CreepAbilities!$1:$1,0)-1)=0,0,"OrderId("&amp;CHAR(34)&amp;OFFSET(CreepAbilities!$A$1,MATCH($A160,CreepAbilities!$F:$F,0)-1,MATCH("OrderId",CreepAbilities!$1:$1,0)-1)&amp;CHAR(34)&amp;")")</f>
        <v>0</v>
      </c>
      <c r="H160" s="121">
        <v>1</v>
      </c>
      <c r="I160" s="121" t="s">
        <v>606</v>
      </c>
      <c r="J160" s="121"/>
      <c r="K160" s="114" t="str">
        <f t="shared" ref="K160:K236" ca="1" si="35">IF(C160="N/A","//",CONCATENATE("SpellData.create(",B160,",",CHAR(34),C160,CHAR(34),",",E160,",",D160,",",F160,",",G160,",",H160,",",I160,")",J160,";"))</f>
        <v>SpellData.create(SID_STING,"毒刺（被动）",0,0,1,0,1,ORDER_TYPE_IMMEDIATE);</v>
      </c>
      <c r="L160" s="114" t="str">
        <f t="shared" ca="1" si="24"/>
        <v>SpellData.create(SID_STING,"Sting",0,0,1,0,1,ORDER_TYPE_IMMEDIATE);</v>
      </c>
      <c r="M160" s="121" t="s">
        <v>1669</v>
      </c>
      <c r="N160" s="121"/>
      <c r="O160" s="121"/>
      <c r="P160" s="121"/>
      <c r="Q160" s="121"/>
      <c r="R160" s="121"/>
      <c r="S160" s="121"/>
      <c r="T160" s="121"/>
      <c r="U160" s="121"/>
      <c r="V160" s="121"/>
      <c r="W160" s="121"/>
      <c r="X160" s="121"/>
    </row>
    <row r="161" spans="1:24">
      <c r="A161" s="125" t="s">
        <v>264</v>
      </c>
      <c r="B161" s="115" t="str">
        <f>"SID_"&amp;UPPER(SUBSTITUTE(A161," ","_"))</f>
        <v>SID_LIGHTNING_BOLT</v>
      </c>
      <c r="C161" s="115" t="str">
        <f ca="1">OFFSET(CreepAbilities!$A$1,MATCH($A161,CreepAbilities!$F:$F,0)-1,MATCH("技能",CreepAbilities!$1:$1,0)-1)</f>
        <v>闪电箭</v>
      </c>
      <c r="D161" s="115">
        <f ca="1">OFFSET(CreepAbilities!$A$1,MATCH($A161,CreepAbilities!$F:$F,0)-1,MATCH("Cast",CreepAbilities!$1:$1,0)-1)</f>
        <v>3</v>
      </c>
      <c r="E161" s="115">
        <f ca="1">OFFSET(CreepAbilities!$A$1,MATCH($A161,CreepAbilities!$F:$F,0)-1,MATCH("Cost",CreepAbilities!$1:$1,0)-1)</f>
        <v>75</v>
      </c>
      <c r="F161" s="115">
        <f ca="1">OFFSET(CreepAbilities!$A$1,MATCH($A161,CreepAbilities!$F:$F,0)-1,MATCH("Cooldown",CreepAbilities!$1:$1,0)-1)</f>
        <v>2</v>
      </c>
      <c r="G161" s="115" t="str">
        <f ca="1">IF(OFFSET(CreepAbilities!$A$1,MATCH($A161,CreepAbilities!$F:$F,0)-1,MATCH("OrderId",CreepAbilities!$1:$1,0)-1)=0,0,"OrderId("&amp;CHAR(34)&amp;OFFSET(CreepAbilities!$A$1,MATCH($A161,CreepAbilities!$F:$F,0)-1,MATCH("OrderId",CreepAbilities!$1:$1,0)-1)&amp;CHAR(34)&amp;")")</f>
        <v>OrderId("heal")</v>
      </c>
      <c r="H161" s="121">
        <v>1</v>
      </c>
      <c r="I161" s="121" t="s">
        <v>730</v>
      </c>
      <c r="J161" s="121"/>
      <c r="K161" s="114" t="str">
        <f t="shared" ca="1" si="35"/>
        <v>SpellData.create(SID_LIGHTNING_BOLT,"闪电箭",75,3,2,OrderId("heal"),1,ORDER_TYPE_TARGET);</v>
      </c>
      <c r="L161" s="114" t="str">
        <f t="shared" ca="1" si="24"/>
        <v>SpellData.create(SID_LIGHTNING_BOLT,"Lightning Bolt",75,3,2,OrderId("heal"),1,ORDER_TYPE_TARGET);</v>
      </c>
      <c r="M161" s="121" t="s">
        <v>1669</v>
      </c>
      <c r="N161" s="121"/>
      <c r="O161" s="121"/>
      <c r="P161" s="121"/>
      <c r="Q161" s="121"/>
      <c r="R161" s="121"/>
      <c r="S161" s="121"/>
      <c r="T161" s="121"/>
      <c r="U161" s="121"/>
      <c r="V161" s="121"/>
      <c r="W161" s="121"/>
      <c r="X161" s="121"/>
    </row>
    <row r="162" spans="1:24">
      <c r="A162" s="125" t="s">
        <v>266</v>
      </c>
      <c r="B162" s="115" t="str">
        <f t="shared" ref="B162:B240" si="36">"SID_"&amp;UPPER(SUBSTITUTE(A162," ","_"))</f>
        <v>SID_FROST_SHOCK</v>
      </c>
      <c r="C162" s="115" t="str">
        <f ca="1">OFFSET(CreepAbilities!$A$1,MATCH($A162,CreepAbilities!$F:$F,0)-1,MATCH("技能",CreepAbilities!$1:$1,0)-1)</f>
        <v>冰霜冲击</v>
      </c>
      <c r="D162" s="115">
        <f ca="1">OFFSET(CreepAbilities!$A$1,MATCH($A162,CreepAbilities!$F:$F,0)-1,MATCH("Cast",CreepAbilities!$1:$1,0)-1)</f>
        <v>0</v>
      </c>
      <c r="E162" s="115">
        <f ca="1">OFFSET(CreepAbilities!$A$1,MATCH($A162,CreepAbilities!$F:$F,0)-1,MATCH("Cost",CreepAbilities!$1:$1,0)-1)</f>
        <v>0</v>
      </c>
      <c r="F162" s="115">
        <f ca="1">OFFSET(CreepAbilities!$A$1,MATCH($A162,CreepAbilities!$F:$F,0)-1,MATCH("Cooldown",CreepAbilities!$1:$1,0)-1)</f>
        <v>8</v>
      </c>
      <c r="G162" s="115" t="str">
        <f ca="1">IF(OFFSET(CreepAbilities!$A$1,MATCH($A162,CreepAbilities!$F:$F,0)-1,MATCH("OrderId",CreepAbilities!$1:$1,0)-1)=0,0,"OrderId("&amp;CHAR(34)&amp;OFFSET(CreepAbilities!$A$1,MATCH($A162,CreepAbilities!$F:$F,0)-1,MATCH("OrderId",CreepAbilities!$1:$1,0)-1)&amp;CHAR(34)&amp;")")</f>
        <v>OrderId("freezingbreath")</v>
      </c>
      <c r="H162" s="121">
        <v>1</v>
      </c>
      <c r="I162" s="121" t="s">
        <v>730</v>
      </c>
      <c r="J162" s="121"/>
      <c r="K162" s="114" t="str">
        <f t="shared" ca="1" si="35"/>
        <v>SpellData.create(SID_FROST_SHOCK,"冰霜冲击",0,0,8,OrderId("freezingbreath"),1,ORDER_TYPE_TARGET);</v>
      </c>
      <c r="L162" s="114" t="str">
        <f t="shared" ca="1" si="24"/>
        <v>SpellData.create(SID_FROST_SHOCK,"Frost Shock",0,0,8,OrderId("freezingbreath"),1,ORDER_TYPE_TARGET);</v>
      </c>
      <c r="M162" s="121" t="s">
        <v>1669</v>
      </c>
      <c r="N162" s="121"/>
      <c r="O162" s="121"/>
      <c r="P162" s="121"/>
      <c r="Q162" s="121"/>
      <c r="R162" s="121"/>
      <c r="S162" s="121"/>
      <c r="T162" s="121"/>
      <c r="U162" s="121"/>
      <c r="V162" s="121"/>
      <c r="W162" s="121"/>
      <c r="X162" s="121"/>
    </row>
    <row r="163" spans="1:24">
      <c r="A163" s="125" t="s">
        <v>269</v>
      </c>
      <c r="B163" s="115" t="str">
        <f t="shared" si="36"/>
        <v>SID_CHAIN_HEALING</v>
      </c>
      <c r="C163" s="115" t="str">
        <f ca="1">OFFSET(CreepAbilities!$A$1,MATCH($A163,CreepAbilities!$F:$F,0)-1,MATCH("技能",CreepAbilities!$1:$1,0)-1)</f>
        <v>治疗链</v>
      </c>
      <c r="D163" s="115">
        <f ca="1">OFFSET(CreepAbilities!$A$1,MATCH($A163,CreepAbilities!$F:$F,0)-1,MATCH("Cast",CreepAbilities!$1:$1,0)-1)</f>
        <v>3</v>
      </c>
      <c r="E163" s="115">
        <f ca="1">OFFSET(CreepAbilities!$A$1,MATCH($A163,CreepAbilities!$F:$F,0)-1,MATCH("Cost",CreepAbilities!$1:$1,0)-1)</f>
        <v>200</v>
      </c>
      <c r="F163" s="115">
        <f ca="1">OFFSET(CreepAbilities!$A$1,MATCH($A163,CreepAbilities!$F:$F,0)-1,MATCH("Cooldown",CreepAbilities!$1:$1,0)-1)</f>
        <v>5</v>
      </c>
      <c r="G163" s="115" t="str">
        <f ca="1">IF(OFFSET(CreepAbilities!$A$1,MATCH($A163,CreepAbilities!$F:$F,0)-1,MATCH("OrderId",CreepAbilities!$1:$1,0)-1)=0,0,"OrderId("&amp;CHAR(34)&amp;OFFSET(CreepAbilities!$A$1,MATCH($A163,CreepAbilities!$F:$F,0)-1,MATCH("OrderId",CreepAbilities!$1:$1,0)-1)&amp;CHAR(34)&amp;")")</f>
        <v>OrderId("healingwave")</v>
      </c>
      <c r="H163" s="121">
        <v>1</v>
      </c>
      <c r="I163" s="121" t="s">
        <v>730</v>
      </c>
      <c r="J163" s="121"/>
      <c r="K163" s="114" t="str">
        <f t="shared" ca="1" si="35"/>
        <v>SpellData.create(SID_CHAIN_HEALING,"治疗链",200,3,5,OrderId("healingwave"),1,ORDER_TYPE_TARGET);</v>
      </c>
      <c r="L163" s="114" t="str">
        <f t="shared" ca="1" si="24"/>
        <v>SpellData.create(SID_CHAIN_HEALING,"Chain Healing",200,3,5,OrderId("healingwave"),1,ORDER_TYPE_TARGET);</v>
      </c>
      <c r="M163" s="121" t="s">
        <v>1669</v>
      </c>
      <c r="N163" s="121"/>
      <c r="O163" s="121"/>
      <c r="P163" s="121"/>
      <c r="Q163" s="121"/>
      <c r="R163" s="121"/>
      <c r="S163" s="121"/>
      <c r="T163" s="121"/>
      <c r="U163" s="121"/>
      <c r="V163" s="121"/>
      <c r="W163" s="121"/>
      <c r="X163" s="121"/>
    </row>
    <row r="164" spans="1:24">
      <c r="A164" s="125" t="s">
        <v>271</v>
      </c>
      <c r="B164" s="115" t="str">
        <f t="shared" si="36"/>
        <v>SID_HEALING_WARD</v>
      </c>
      <c r="C164" s="115" t="str">
        <f ca="1">OFFSET(CreepAbilities!$A$1,MATCH($A164,CreepAbilities!$F:$F,0)-1,MATCH("技能",CreepAbilities!$1:$1,0)-1)</f>
        <v>治疗守卫</v>
      </c>
      <c r="D164" s="115">
        <f ca="1">OFFSET(CreepAbilities!$A$1,MATCH($A164,CreepAbilities!$F:$F,0)-1,MATCH("Cast",CreepAbilities!$1:$1,0)-1)</f>
        <v>0</v>
      </c>
      <c r="E164" s="115">
        <f ca="1">OFFSET(CreepAbilities!$A$1,MATCH($A164,CreepAbilities!$F:$F,0)-1,MATCH("Cost",CreepAbilities!$1:$1,0)-1)</f>
        <v>100</v>
      </c>
      <c r="F164" s="115">
        <f ca="1">OFFSET(CreepAbilities!$A$1,MATCH($A164,CreepAbilities!$F:$F,0)-1,MATCH("Cooldown",CreepAbilities!$1:$1,0)-1)</f>
        <v>15</v>
      </c>
      <c r="G164" s="115" t="str">
        <f ca="1">IF(OFFSET(CreepAbilities!$A$1,MATCH($A164,CreepAbilities!$F:$F,0)-1,MATCH("OrderId",CreepAbilities!$1:$1,0)-1)=0,0,"OrderId("&amp;CHAR(34)&amp;OFFSET(CreepAbilities!$A$1,MATCH($A164,CreepAbilities!$F:$F,0)-1,MATCH("OrderId",CreepAbilities!$1:$1,0)-1)&amp;CHAR(34)&amp;")")</f>
        <v>OrderId("healingward")</v>
      </c>
      <c r="H164" s="121">
        <v>1</v>
      </c>
      <c r="I164" s="121" t="s">
        <v>606</v>
      </c>
      <c r="J164" s="121"/>
      <c r="K164" s="114" t="str">
        <f t="shared" ca="1" si="35"/>
        <v>SpellData.create(SID_HEALING_WARD,"治疗守卫",100,0,15,OrderId("healingward"),1,ORDER_TYPE_IMMEDIATE);</v>
      </c>
      <c r="L164" s="114" t="str">
        <f t="shared" ca="1" si="24"/>
        <v>SpellData.create(SID_HEALING_WARD,"Healing Ward",100,0,15,OrderId("healingward"),1,ORDER_TYPE_IMMEDIATE);</v>
      </c>
      <c r="M164" s="121" t="s">
        <v>1669</v>
      </c>
      <c r="N164" s="121"/>
      <c r="O164" s="121"/>
      <c r="P164" s="121"/>
      <c r="Q164" s="121"/>
      <c r="R164" s="121"/>
      <c r="S164" s="121"/>
      <c r="T164" s="121"/>
      <c r="U164" s="121"/>
      <c r="V164" s="121"/>
      <c r="W164" s="121"/>
      <c r="X164" s="121"/>
    </row>
    <row r="165" spans="1:24">
      <c r="A165" s="125" t="s">
        <v>273</v>
      </c>
      <c r="B165" s="115" t="str">
        <f t="shared" si="36"/>
        <v>SID_PROTECTION_WARD</v>
      </c>
      <c r="C165" s="115" t="str">
        <f ca="1">OFFSET(CreepAbilities!$A$1,MATCH($A165,CreepAbilities!$F:$F,0)-1,MATCH("技能",CreepAbilities!$1:$1,0)-1)</f>
        <v>防护守卫</v>
      </c>
      <c r="D165" s="115">
        <f ca="1">OFFSET(CreepAbilities!$A$1,MATCH($A165,CreepAbilities!$F:$F,0)-1,MATCH("Cast",CreepAbilities!$1:$1,0)-1)</f>
        <v>0</v>
      </c>
      <c r="E165" s="115">
        <f ca="1">OFFSET(CreepAbilities!$A$1,MATCH($A165,CreepAbilities!$F:$F,0)-1,MATCH("Cost",CreepAbilities!$1:$1,0)-1)</f>
        <v>100</v>
      </c>
      <c r="F165" s="115">
        <f ca="1">OFFSET(CreepAbilities!$A$1,MATCH($A165,CreepAbilities!$F:$F,0)-1,MATCH("Cooldown",CreepAbilities!$1:$1,0)-1)</f>
        <v>30</v>
      </c>
      <c r="G165" s="115" t="str">
        <f ca="1">IF(OFFSET(CreepAbilities!$A$1,MATCH($A165,CreepAbilities!$F:$F,0)-1,MATCH("OrderId",CreepAbilities!$1:$1,0)-1)=0,0,"OrderId("&amp;CHAR(34)&amp;OFFSET(CreepAbilities!$A$1,MATCH($A165,CreepAbilities!$F:$F,0)-1,MATCH("OrderId",CreepAbilities!$1:$1,0)-1)&amp;CHAR(34)&amp;")")</f>
        <v>OrderId("evileye")</v>
      </c>
      <c r="H165" s="121">
        <v>1</v>
      </c>
      <c r="I165" s="121" t="s">
        <v>606</v>
      </c>
      <c r="J165" s="121"/>
      <c r="K165" s="114" t="str">
        <f t="shared" ca="1" si="35"/>
        <v>SpellData.create(SID_PROTECTION_WARD,"防护守卫",100,0,30,OrderId("evileye"),1,ORDER_TYPE_IMMEDIATE);</v>
      </c>
      <c r="L165" s="114" t="str">
        <f t="shared" ca="1" si="24"/>
        <v>SpellData.create(SID_PROTECTION_WARD,"Protection Ward",100,0,30,OrderId("evileye"),1,ORDER_TYPE_IMMEDIATE);</v>
      </c>
      <c r="M165" s="121" t="s">
        <v>1669</v>
      </c>
      <c r="N165" s="121"/>
      <c r="O165" s="121"/>
      <c r="P165" s="121"/>
      <c r="Q165" s="121"/>
      <c r="R165" s="121"/>
      <c r="S165" s="121"/>
      <c r="T165" s="121"/>
      <c r="U165" s="121"/>
      <c r="V165" s="121"/>
      <c r="W165" s="121"/>
      <c r="X165" s="121"/>
    </row>
    <row r="166" spans="1:24">
      <c r="A166" s="125" t="s">
        <v>290</v>
      </c>
      <c r="B166" s="115" t="str">
        <f t="shared" si="36"/>
        <v>SID_CHARGED_BREATH</v>
      </c>
      <c r="C166" s="115" t="str">
        <f ca="1">OFFSET(CreepAbilities!$A$1,MATCH($A166,CreepAbilities!$F:$F,0)-1,MATCH("技能",CreepAbilities!$1:$1,0)-1)</f>
        <v>充能之息</v>
      </c>
      <c r="D166" s="115">
        <f ca="1">OFFSET(CreepAbilities!$A$1,MATCH($A166,CreepAbilities!$F:$F,0)-1,MATCH("Cast",CreepAbilities!$1:$1,0)-1)</f>
        <v>0</v>
      </c>
      <c r="E166" s="115">
        <f ca="1">OFFSET(CreepAbilities!$A$1,MATCH($A166,CreepAbilities!$F:$F,0)-1,MATCH("Cost",CreepAbilities!$1:$1,0)-1)</f>
        <v>0</v>
      </c>
      <c r="F166" s="115">
        <f ca="1">OFFSET(CreepAbilities!$A$1,MATCH($A166,CreepAbilities!$F:$F,0)-1,MATCH("Cooldown",CreepAbilities!$1:$1,0)-1)</f>
        <v>5</v>
      </c>
      <c r="G166" s="115" t="str">
        <f ca="1">IF(OFFSET(CreepAbilities!$A$1,MATCH($A166,CreepAbilities!$F:$F,0)-1,MATCH("OrderId",CreepAbilities!$1:$1,0)-1)=0,0,"OrderId("&amp;CHAR(34)&amp;OFFSET(CreepAbilities!$A$1,MATCH($A166,CreepAbilities!$F:$F,0)-1,MATCH("OrderId",CreepAbilities!$1:$1,0)-1)&amp;CHAR(34)&amp;")")</f>
        <v>OrderId("heal")</v>
      </c>
      <c r="H166" s="121">
        <v>1</v>
      </c>
      <c r="I166" s="121" t="s">
        <v>606</v>
      </c>
      <c r="J166" s="121"/>
      <c r="K166" s="114" t="str">
        <f t="shared" ca="1" si="35"/>
        <v>SpellData.create(SID_CHARGED_BREATH,"充能之息",0,0,5,OrderId("heal"),1,ORDER_TYPE_IMMEDIATE);</v>
      </c>
      <c r="L166" s="114" t="str">
        <f t="shared" ca="1" si="24"/>
        <v>SpellData.create(SID_CHARGED_BREATH,"Charged Breath",0,0,5,OrderId("heal"),1,ORDER_TYPE_IMMEDIATE);</v>
      </c>
      <c r="M166" s="121" t="s">
        <v>1669</v>
      </c>
      <c r="N166" s="121"/>
      <c r="O166" s="121"/>
      <c r="P166" s="121"/>
      <c r="Q166" s="121"/>
      <c r="R166" s="121"/>
      <c r="S166" s="121"/>
      <c r="T166" s="121"/>
      <c r="U166" s="121"/>
      <c r="V166" s="121"/>
      <c r="W166" s="121"/>
      <c r="X166" s="121"/>
    </row>
    <row r="167" spans="1:24">
      <c r="A167" s="125" t="s">
        <v>291</v>
      </c>
      <c r="B167" s="115" t="str">
        <f t="shared" si="36"/>
        <v>SID_MANA_LEECH</v>
      </c>
      <c r="C167" s="115" t="str">
        <f ca="1">OFFSET(CreepAbilities!$A$1,MATCH($A167,CreepAbilities!$F:$F,0)-1,MATCH("技能",CreepAbilities!$1:$1,0)-1)</f>
        <v>法力汲取</v>
      </c>
      <c r="D167" s="115">
        <f ca="1">OFFSET(CreepAbilities!$A$1,MATCH($A167,CreepAbilities!$F:$F,0)-1,MATCH("Cast",CreepAbilities!$1:$1,0)-1)</f>
        <v>0</v>
      </c>
      <c r="E167" s="115">
        <f ca="1">OFFSET(CreepAbilities!$A$1,MATCH($A167,CreepAbilities!$F:$F,0)-1,MATCH("Cost",CreepAbilities!$1:$1,0)-1)</f>
        <v>0</v>
      </c>
      <c r="F167" s="115">
        <f ca="1">OFFSET(CreepAbilities!$A$1,MATCH($A167,CreepAbilities!$F:$F,0)-1,MATCH("Cooldown",CreepAbilities!$1:$1,0)-1)</f>
        <v>5</v>
      </c>
      <c r="G167" s="115" t="str">
        <f ca="1">IF(OFFSET(CreepAbilities!$A$1,MATCH($A167,CreepAbilities!$F:$F,0)-1,MATCH("OrderId",CreepAbilities!$1:$1,0)-1)=0,0,"OrderId("&amp;CHAR(34)&amp;OFFSET(CreepAbilities!$A$1,MATCH($A167,CreepAbilities!$F:$F,0)-1,MATCH("OrderId",CreepAbilities!$1:$1,0)-1)&amp;CHAR(34)&amp;")")</f>
        <v>OrderId("healingwave")</v>
      </c>
      <c r="H167" s="121">
        <v>1</v>
      </c>
      <c r="I167" s="121" t="s">
        <v>730</v>
      </c>
      <c r="J167" s="121"/>
      <c r="K167" s="114" t="str">
        <f t="shared" ca="1" si="35"/>
        <v>SpellData.create(SID_MANA_LEECH,"法力汲取",0,0,5,OrderId("healingwave"),1,ORDER_TYPE_TARGET);</v>
      </c>
      <c r="L167" s="114" t="str">
        <f t="shared" ca="1" si="24"/>
        <v>SpellData.create(SID_MANA_LEECH,"Mana Leech",0,0,5,OrderId("healingwave"),1,ORDER_TYPE_TARGET);</v>
      </c>
      <c r="M167" s="121" t="s">
        <v>1669</v>
      </c>
      <c r="N167" s="121"/>
      <c r="O167" s="121"/>
      <c r="P167" s="121"/>
      <c r="Q167" s="121"/>
      <c r="R167" s="121"/>
      <c r="S167" s="121"/>
      <c r="T167" s="121"/>
      <c r="U167" s="121"/>
      <c r="V167" s="121"/>
      <c r="W167" s="121"/>
      <c r="X167" s="121"/>
    </row>
    <row r="168" spans="1:24">
      <c r="A168" s="125" t="s">
        <v>276</v>
      </c>
      <c r="B168" s="115" t="str">
        <f t="shared" si="36"/>
        <v>SID_NAGA_FRENZY</v>
      </c>
      <c r="C168" s="115" t="str">
        <f ca="1">OFFSET(CreepAbilities!$A$1,MATCH($A168,CreepAbilities!$F:$F,0)-1,MATCH("技能",CreepAbilities!$1:$1,0)-1)</f>
        <v>狂乱</v>
      </c>
      <c r="D168" s="115">
        <f ca="1">OFFSET(CreepAbilities!$A$1,MATCH($A168,CreepAbilities!$F:$F,0)-1,MATCH("Cast",CreepAbilities!$1:$1,0)-1)</f>
        <v>0</v>
      </c>
      <c r="E168" s="115">
        <f ca="1">OFFSET(CreepAbilities!$A$1,MATCH($A168,CreepAbilities!$F:$F,0)-1,MATCH("Cost",CreepAbilities!$1:$1,0)-1)</f>
        <v>0</v>
      </c>
      <c r="F168" s="115">
        <f ca="1">OFFSET(CreepAbilities!$A$1,MATCH($A168,CreepAbilities!$F:$F,0)-1,MATCH("Cooldown",CreepAbilities!$1:$1,0)-1)</f>
        <v>20</v>
      </c>
      <c r="G168" s="115" t="str">
        <f ca="1">IF(OFFSET(CreepAbilities!$A$1,MATCH($A168,CreepAbilities!$F:$F,0)-1,MATCH("OrderId",CreepAbilities!$1:$1,0)-1)=0,0,"OrderId("&amp;CHAR(34)&amp;OFFSET(CreepAbilities!$A$1,MATCH($A168,CreepAbilities!$F:$F,0)-1,MATCH("OrderId",CreepAbilities!$1:$1,0)-1)&amp;CHAR(34)&amp;")")</f>
        <v>OrderId("unholyfrenzy")</v>
      </c>
      <c r="H168" s="121">
        <v>1</v>
      </c>
      <c r="I168" s="121" t="s">
        <v>606</v>
      </c>
      <c r="J168" s="121"/>
      <c r="K168" s="114" t="str">
        <f t="shared" ca="1" si="35"/>
        <v>SpellData.create(SID_NAGA_FRENZY,"狂乱",0,0,20,OrderId("unholyfrenzy"),1,ORDER_TYPE_IMMEDIATE);</v>
      </c>
      <c r="L168" s="114" t="str">
        <f t="shared" ca="1" si="24"/>
        <v>SpellData.create(SID_NAGA_FRENZY,"Naga Frenzy",0,0,20,OrderId("unholyfrenzy"),1,ORDER_TYPE_IMMEDIATE);</v>
      </c>
      <c r="M168" s="121" t="s">
        <v>1669</v>
      </c>
      <c r="N168" s="121"/>
      <c r="O168" s="121"/>
      <c r="P168" s="121"/>
      <c r="Q168" s="121"/>
      <c r="R168" s="121"/>
      <c r="S168" s="121"/>
      <c r="T168" s="121"/>
      <c r="U168" s="121"/>
      <c r="V168" s="121"/>
      <c r="W168" s="121"/>
      <c r="X168" s="121"/>
    </row>
    <row r="169" spans="1:24">
      <c r="A169" s="125" t="s">
        <v>278</v>
      </c>
      <c r="B169" s="115" t="str">
        <f t="shared" si="36"/>
        <v>SID_ARMOR_CRUSHING</v>
      </c>
      <c r="C169" s="115" t="str">
        <f ca="1">OFFSET(CreepAbilities!$A$1,MATCH($A169,CreepAbilities!$F:$F,0)-1,MATCH("技能",CreepAbilities!$1:$1,0)-1)</f>
        <v>压碎护甲</v>
      </c>
      <c r="D169" s="115">
        <f ca="1">OFFSET(CreepAbilities!$A$1,MATCH($A169,CreepAbilities!$F:$F,0)-1,MATCH("Cast",CreepAbilities!$1:$1,0)-1)</f>
        <v>0</v>
      </c>
      <c r="E169" s="115">
        <f ca="1">OFFSET(CreepAbilities!$A$1,MATCH($A169,CreepAbilities!$F:$F,0)-1,MATCH("Cost",CreepAbilities!$1:$1,0)-1)</f>
        <v>0</v>
      </c>
      <c r="F169" s="115">
        <f ca="1">OFFSET(CreepAbilities!$A$1,MATCH($A169,CreepAbilities!$F:$F,0)-1,MATCH("Cooldown",CreepAbilities!$1:$1,0)-1)</f>
        <v>20</v>
      </c>
      <c r="G169" s="115" t="str">
        <f ca="1">IF(OFFSET(CreepAbilities!$A$1,MATCH($A169,CreepAbilities!$F:$F,0)-1,MATCH("OrderId",CreepAbilities!$1:$1,0)-1)=0,0,"OrderId("&amp;CHAR(34)&amp;OFFSET(CreepAbilities!$A$1,MATCH($A169,CreepAbilities!$F:$F,0)-1,MATCH("OrderId",CreepAbilities!$1:$1,0)-1)&amp;CHAR(34)&amp;")")</f>
        <v>OrderId("sleep")</v>
      </c>
      <c r="H169" s="121">
        <v>1</v>
      </c>
      <c r="I169" s="121" t="s">
        <v>730</v>
      </c>
      <c r="J169" s="121"/>
      <c r="K169" s="114" t="str">
        <f t="shared" ca="1" si="35"/>
        <v>SpellData.create(SID_ARMOR_CRUSHING,"压碎护甲",0,0,20,OrderId("sleep"),1,ORDER_TYPE_TARGET);</v>
      </c>
      <c r="L169" s="114" t="str">
        <f t="shared" ca="1" si="24"/>
        <v>SpellData.create(SID_ARMOR_CRUSHING,"Armor Crushing",0,0,20,OrderId("sleep"),1,ORDER_TYPE_TARGET);</v>
      </c>
      <c r="M169" s="121" t="s">
        <v>1669</v>
      </c>
      <c r="N169" s="121"/>
      <c r="O169" s="121"/>
      <c r="P169" s="121"/>
      <c r="Q169" s="121"/>
      <c r="R169" s="121"/>
      <c r="S169" s="121"/>
      <c r="T169" s="121"/>
      <c r="U169" s="121"/>
      <c r="V169" s="121"/>
      <c r="W169" s="121"/>
      <c r="X169" s="121"/>
    </row>
    <row r="170" spans="1:24">
      <c r="A170" s="125" t="s">
        <v>282</v>
      </c>
      <c r="B170" s="115" t="str">
        <f t="shared" si="36"/>
        <v>SID_THUNDER_CLAP</v>
      </c>
      <c r="C170" s="115" t="str">
        <f ca="1">OFFSET(CreepAbilities!$A$1,MATCH($A170,CreepAbilities!$F:$F,0)-1,MATCH("技能",CreepAbilities!$1:$1,0)-1)</f>
        <v>雷霆一击</v>
      </c>
      <c r="D170" s="115">
        <f ca="1">OFFSET(CreepAbilities!$A$1,MATCH($A170,CreepAbilities!$F:$F,0)-1,MATCH("Cast",CreepAbilities!$1:$1,0)-1)</f>
        <v>0</v>
      </c>
      <c r="E170" s="115">
        <f ca="1">OFFSET(CreepAbilities!$A$1,MATCH($A170,CreepAbilities!$F:$F,0)-1,MATCH("Cost",CreepAbilities!$1:$1,0)-1)</f>
        <v>0</v>
      </c>
      <c r="F170" s="115">
        <f ca="1">OFFSET(CreepAbilities!$A$1,MATCH($A170,CreepAbilities!$F:$F,0)-1,MATCH("Cooldown",CreepAbilities!$1:$1,0)-1)</f>
        <v>12</v>
      </c>
      <c r="G170" s="115" t="str">
        <f ca="1">IF(OFFSET(CreepAbilities!$A$1,MATCH($A170,CreepAbilities!$F:$F,0)-1,MATCH("OrderId",CreepAbilities!$1:$1,0)-1)=0,0,"OrderId("&amp;CHAR(34)&amp;OFFSET(CreepAbilities!$A$1,MATCH($A170,CreepAbilities!$F:$F,0)-1,MATCH("OrderId",CreepAbilities!$1:$1,0)-1)&amp;CHAR(34)&amp;")")</f>
        <v>OrderId("thunderclap")</v>
      </c>
      <c r="H170" s="121">
        <v>1</v>
      </c>
      <c r="I170" s="121" t="s">
        <v>606</v>
      </c>
      <c r="J170" s="121"/>
      <c r="K170" s="114" t="str">
        <f t="shared" ca="1" si="35"/>
        <v>SpellData.create(SID_THUNDER_CLAP,"雷霆一击",0,0,12,OrderId("thunderclap"),1,ORDER_TYPE_IMMEDIATE);</v>
      </c>
      <c r="L170" s="114" t="str">
        <f t="shared" ca="1" si="24"/>
        <v>SpellData.create(SID_THUNDER_CLAP,"Thunder Clap",0,0,12,OrderId("thunderclap"),1,ORDER_TYPE_IMMEDIATE);</v>
      </c>
      <c r="M170" s="121" t="s">
        <v>1669</v>
      </c>
      <c r="N170" s="121"/>
      <c r="O170" s="121"/>
      <c r="P170" s="121"/>
      <c r="Q170" s="121"/>
      <c r="R170" s="121"/>
      <c r="S170" s="121"/>
      <c r="T170" s="121"/>
      <c r="U170" s="121"/>
      <c r="V170" s="121"/>
      <c r="W170" s="121"/>
      <c r="X170" s="121"/>
    </row>
    <row r="171" spans="1:24">
      <c r="A171" s="125" t="s">
        <v>284</v>
      </c>
      <c r="B171" s="115" t="str">
        <f t="shared" si="36"/>
        <v>SID_RAGE_ROAR</v>
      </c>
      <c r="C171" s="115" t="str">
        <f ca="1">OFFSET(CreepAbilities!$A$1,MATCH($A171,CreepAbilities!$F:$F,0)-1,MATCH("技能",CreepAbilities!$1:$1,0)-1)</f>
        <v>狂怒咆哮</v>
      </c>
      <c r="D171" s="115">
        <f ca="1">OFFSET(CreepAbilities!$A$1,MATCH($A171,CreepAbilities!$F:$F,0)-1,MATCH("Cast",CreepAbilities!$1:$1,0)-1)</f>
        <v>0</v>
      </c>
      <c r="E171" s="115">
        <f ca="1">OFFSET(CreepAbilities!$A$1,MATCH($A171,CreepAbilities!$F:$F,0)-1,MATCH("Cost",CreepAbilities!$1:$1,0)-1)</f>
        <v>0</v>
      </c>
      <c r="F171" s="115">
        <f ca="1">OFFSET(CreepAbilities!$A$1,MATCH($A171,CreepAbilities!$F:$F,0)-1,MATCH("Cooldown",CreepAbilities!$1:$1,0)-1)</f>
        <v>20</v>
      </c>
      <c r="G171" s="115" t="str">
        <f ca="1">IF(OFFSET(CreepAbilities!$A$1,MATCH($A171,CreepAbilities!$F:$F,0)-1,MATCH("OrderId",CreepAbilities!$1:$1,0)-1)=0,0,"OrderId("&amp;CHAR(34)&amp;OFFSET(CreepAbilities!$A$1,MATCH($A171,CreepAbilities!$F:$F,0)-1,MATCH("OrderId",CreepAbilities!$1:$1,0)-1)&amp;CHAR(34)&amp;")")</f>
        <v>OrderId("slow")</v>
      </c>
      <c r="H171" s="121">
        <v>1</v>
      </c>
      <c r="I171" s="121" t="s">
        <v>606</v>
      </c>
      <c r="J171" s="121"/>
      <c r="K171" s="114" t="str">
        <f t="shared" ca="1" si="35"/>
        <v>SpellData.create(SID_RAGE_ROAR,"狂怒咆哮",0,0,20,OrderId("slow"),1,ORDER_TYPE_IMMEDIATE);</v>
      </c>
      <c r="L171" s="114" t="str">
        <f t="shared" ca="1" si="24"/>
        <v>SpellData.create(SID_RAGE_ROAR,"Rage Roar",0,0,20,OrderId("slow"),1,ORDER_TYPE_IMMEDIATE);</v>
      </c>
      <c r="M171" s="121" t="s">
        <v>1669</v>
      </c>
      <c r="N171" s="121"/>
      <c r="O171" s="121"/>
      <c r="P171" s="121"/>
      <c r="Q171" s="121"/>
      <c r="R171" s="121"/>
      <c r="S171" s="121"/>
      <c r="T171" s="121"/>
      <c r="U171" s="121"/>
      <c r="V171" s="121"/>
      <c r="W171" s="121"/>
      <c r="X171" s="121"/>
    </row>
    <row r="172" spans="1:24">
      <c r="A172" s="126" t="s">
        <v>1663</v>
      </c>
      <c r="B172" s="115" t="str">
        <f t="shared" si="36"/>
        <v>SID_BLOOD_BOIL</v>
      </c>
      <c r="C172" s="115" t="str">
        <f ca="1">OFFSET(CreepAbilities!$A$1,MATCH($A172,CreepAbilities!$F:$F,0)-1,MATCH("技能",CreepAbilities!$1:$1,0)-1)</f>
        <v>沸血</v>
      </c>
      <c r="D172" s="115">
        <f ca="1">OFFSET(CreepAbilities!$A$1,MATCH($A172,CreepAbilities!$F:$F,0)-1,MATCH("Cast",CreepAbilities!$1:$1,0)-1)</f>
        <v>0</v>
      </c>
      <c r="E172" s="115">
        <f ca="1">OFFSET(CreepAbilities!$A$1,MATCH($A172,CreepAbilities!$F:$F,0)-1,MATCH("Cost",CreepAbilities!$1:$1,0)-1)</f>
        <v>0</v>
      </c>
      <c r="F172" s="115">
        <f ca="1">OFFSET(CreepAbilities!$A$1,MATCH($A172,CreepAbilities!$F:$F,0)-1,MATCH("Cooldown",CreepAbilities!$1:$1,0)-1)</f>
        <v>20</v>
      </c>
      <c r="G172" s="115" t="str">
        <f ca="1">IF(OFFSET(CreepAbilities!$A$1,MATCH($A172,CreepAbilities!$F:$F,0)-1,MATCH("OrderId",CreepAbilities!$1:$1,0)-1)=0,0,"OrderId("&amp;CHAR(34)&amp;OFFSET(CreepAbilities!$A$1,MATCH($A172,CreepAbilities!$F:$F,0)-1,MATCH("OrderId",CreepAbilities!$1:$1,0)-1)&amp;CHAR(34)&amp;")")</f>
        <v>OrderId("roar")</v>
      </c>
      <c r="H172" s="121">
        <v>1</v>
      </c>
      <c r="I172" s="121" t="s">
        <v>606</v>
      </c>
      <c r="J172" s="121"/>
      <c r="K172" s="114" t="str">
        <f t="shared" ca="1" si="35"/>
        <v>SpellData.create(SID_BLOOD_BOIL,"沸血",0,0,20,OrderId("roar"),1,ORDER_TYPE_IMMEDIATE);</v>
      </c>
      <c r="L172" s="114" t="str">
        <f t="shared" ca="1" si="24"/>
        <v>SpellData.create(SID_BLOOD_BOIL,"Blood Boil",0,0,20,OrderId("roar"),1,ORDER_TYPE_IMMEDIATE);</v>
      </c>
      <c r="M172" s="121" t="s">
        <v>1669</v>
      </c>
      <c r="N172" s="121"/>
      <c r="O172" s="121"/>
      <c r="P172" s="121"/>
      <c r="Q172" s="121"/>
      <c r="R172" s="121"/>
      <c r="S172" s="121"/>
      <c r="T172" s="121"/>
      <c r="U172" s="121"/>
      <c r="V172" s="121"/>
      <c r="W172" s="121"/>
      <c r="X172" s="121"/>
    </row>
    <row r="173" spans="1:24">
      <c r="A173" s="126" t="s">
        <v>294</v>
      </c>
      <c r="B173" s="115" t="str">
        <f t="shared" si="36"/>
        <v>SID_UNHOLY_FRENZY</v>
      </c>
      <c r="C173" s="115" t="str">
        <f ca="1">OFFSET(CreepAbilities!$A$1,MATCH($A173,CreepAbilities!$F:$F,0)-1,MATCH("技能",CreepAbilities!$1:$1,0)-1)</f>
        <v>邪恶狂热</v>
      </c>
      <c r="D173" s="115">
        <f ca="1">OFFSET(CreepAbilities!$A$1,MATCH($A173,CreepAbilities!$F:$F,0)-1,MATCH("Cast",CreepAbilities!$1:$1,0)-1)</f>
        <v>0</v>
      </c>
      <c r="E173" s="115">
        <f ca="1">OFFSET(CreepAbilities!$A$1,MATCH($A173,CreepAbilities!$F:$F,0)-1,MATCH("Cost",CreepAbilities!$1:$1,0)-1)</f>
        <v>0</v>
      </c>
      <c r="F173" s="115">
        <f ca="1">OFFSET(CreepAbilities!$A$1,MATCH($A173,CreepAbilities!$F:$F,0)-1,MATCH("Cooldown",CreepAbilities!$1:$1,0)-1)</f>
        <v>12</v>
      </c>
      <c r="G173" s="115" t="str">
        <f ca="1">IF(OFFSET(CreepAbilities!$A$1,MATCH($A173,CreepAbilities!$F:$F,0)-1,MATCH("OrderId",CreepAbilities!$1:$1,0)-1)=0,0,"OrderId("&amp;CHAR(34)&amp;OFFSET(CreepAbilities!$A$1,MATCH($A173,CreepAbilities!$F:$F,0)-1,MATCH("OrderId",CreepAbilities!$1:$1,0)-1)&amp;CHAR(34)&amp;")")</f>
        <v>OrderId("sleep")</v>
      </c>
      <c r="H173" s="121">
        <v>1</v>
      </c>
      <c r="I173" s="121" t="s">
        <v>606</v>
      </c>
      <c r="J173" s="121"/>
      <c r="K173" s="114" t="str">
        <f t="shared" ca="1" si="35"/>
        <v>SpellData.create(SID_UNHOLY_FRENZY,"邪恶狂热",0,0,12,OrderId("sleep"),1,ORDER_TYPE_IMMEDIATE);</v>
      </c>
      <c r="L173" s="114" t="str">
        <f t="shared" ca="1" si="24"/>
        <v>SpellData.create(SID_UNHOLY_FRENZY,"Unholy Frenzy",0,0,12,OrderId("sleep"),1,ORDER_TYPE_IMMEDIATE);</v>
      </c>
      <c r="M173" s="121" t="s">
        <v>1669</v>
      </c>
      <c r="N173" s="121"/>
      <c r="O173" s="121"/>
      <c r="P173" s="121"/>
      <c r="Q173" s="121"/>
      <c r="R173" s="121"/>
      <c r="S173" s="121"/>
      <c r="T173" s="121"/>
      <c r="U173" s="121"/>
      <c r="V173" s="121"/>
      <c r="W173" s="121"/>
      <c r="X173" s="121"/>
    </row>
    <row r="174" spans="1:24">
      <c r="A174" s="126" t="s">
        <v>300</v>
      </c>
      <c r="B174" s="115" t="str">
        <f t="shared" si="36"/>
        <v>SID_CHAOS_LEAP</v>
      </c>
      <c r="C174" s="115" t="str">
        <f ca="1">OFFSET(CreepAbilities!$A$1,MATCH($A174,CreepAbilities!$F:$F,0)-1,MATCH("技能",CreepAbilities!$1:$1,0)-1)</f>
        <v>混乱跳跃</v>
      </c>
      <c r="D174" s="115">
        <f ca="1">OFFSET(CreepAbilities!$A$1,MATCH($A174,CreepAbilities!$F:$F,0)-1,MATCH("Cast",CreepAbilities!$1:$1,0)-1)</f>
        <v>0</v>
      </c>
      <c r="E174" s="115">
        <f ca="1">OFFSET(CreepAbilities!$A$1,MATCH($A174,CreepAbilities!$F:$F,0)-1,MATCH("Cost",CreepAbilities!$1:$1,0)-1)</f>
        <v>0</v>
      </c>
      <c r="F174" s="115">
        <f ca="1">OFFSET(CreepAbilities!$A$1,MATCH($A174,CreepAbilities!$F:$F,0)-1,MATCH("Cooldown",CreepAbilities!$1:$1,0)-1)</f>
        <v>20</v>
      </c>
      <c r="G174" s="115" t="str">
        <f ca="1">IF(OFFSET(CreepAbilities!$A$1,MATCH($A174,CreepAbilities!$F:$F,0)-1,MATCH("OrderId",CreepAbilities!$1:$1,0)-1)=0,0,"OrderId("&amp;CHAR(34)&amp;OFFSET(CreepAbilities!$A$1,MATCH($A174,CreepAbilities!$F:$F,0)-1,MATCH("OrderId",CreepAbilities!$1:$1,0)-1)&amp;CHAR(34)&amp;")")</f>
        <v>OrderId("sleep")</v>
      </c>
      <c r="H174" s="121">
        <v>1</v>
      </c>
      <c r="I174" s="121" t="s">
        <v>730</v>
      </c>
      <c r="J174" s="121"/>
      <c r="K174" s="114" t="str">
        <f t="shared" ca="1" si="35"/>
        <v>SpellData.create(SID_CHAOS_LEAP,"混乱跳跃",0,0,20,OrderId("sleep"),1,ORDER_TYPE_TARGET);</v>
      </c>
      <c r="L174" s="114" t="str">
        <f t="shared" ca="1" si="24"/>
        <v>SpellData.create(SID_CHAOS_LEAP,"Chaos Leap",0,0,20,OrderId("sleep"),1,ORDER_TYPE_TARGET);</v>
      </c>
      <c r="M174" s="121" t="s">
        <v>1669</v>
      </c>
      <c r="N174" s="121"/>
      <c r="O174" s="121"/>
      <c r="P174" s="121"/>
      <c r="Q174" s="121"/>
      <c r="R174" s="121"/>
      <c r="S174" s="121"/>
      <c r="T174" s="121"/>
      <c r="U174" s="121"/>
      <c r="V174" s="121"/>
      <c r="W174" s="121"/>
      <c r="X174" s="121"/>
    </row>
    <row r="175" spans="1:24">
      <c r="A175" s="126" t="s">
        <v>302</v>
      </c>
      <c r="B175" s="115" t="str">
        <f t="shared" si="36"/>
        <v>SID_WAR_STOMP</v>
      </c>
      <c r="C175" s="115" t="str">
        <f ca="1">OFFSET(CreepAbilities!$A$1,MATCH($A175,CreepAbilities!$F:$F,0)-1,MATCH("技能",CreepAbilities!$1:$1,0)-1)</f>
        <v>战争践踏</v>
      </c>
      <c r="D175" s="115">
        <f ca="1">OFFSET(CreepAbilities!$A$1,MATCH($A175,CreepAbilities!$F:$F,0)-1,MATCH("Cast",CreepAbilities!$1:$1,0)-1)</f>
        <v>4</v>
      </c>
      <c r="E175" s="115">
        <f ca="1">OFFSET(CreepAbilities!$A$1,MATCH($A175,CreepAbilities!$F:$F,0)-1,MATCH("Cost",CreepAbilities!$1:$1,0)-1)</f>
        <v>0</v>
      </c>
      <c r="F175" s="115">
        <f ca="1">OFFSET(CreepAbilities!$A$1,MATCH($A175,CreepAbilities!$F:$F,0)-1,MATCH("Cooldown",CreepAbilities!$1:$1,0)-1)</f>
        <v>8</v>
      </c>
      <c r="G175" s="115" t="str">
        <f ca="1">IF(OFFSET(CreepAbilities!$A$1,MATCH($A175,CreepAbilities!$F:$F,0)-1,MATCH("OrderId",CreepAbilities!$1:$1,0)-1)=0,0,"OrderId("&amp;CHAR(34)&amp;OFFSET(CreepAbilities!$A$1,MATCH($A175,CreepAbilities!$F:$F,0)-1,MATCH("OrderId",CreepAbilities!$1:$1,0)-1)&amp;CHAR(34)&amp;")")</f>
        <v>OrderId("sleep")</v>
      </c>
      <c r="H175" s="121">
        <v>1</v>
      </c>
      <c r="I175" s="121" t="s">
        <v>606</v>
      </c>
      <c r="J175" s="121"/>
      <c r="K175" s="114" t="str">
        <f t="shared" ca="1" si="35"/>
        <v>SpellData.create(SID_WAR_STOMP,"战争践踏",0,4,8,OrderId("sleep"),1,ORDER_TYPE_IMMEDIATE);</v>
      </c>
      <c r="L175" s="114" t="str">
        <f t="shared" ca="1" si="24"/>
        <v>SpellData.create(SID_WAR_STOMP,"War Stomp",0,4,8,OrderId("sleep"),1,ORDER_TYPE_IMMEDIATE);</v>
      </c>
      <c r="M175" s="121" t="s">
        <v>1669</v>
      </c>
      <c r="N175" s="121"/>
      <c r="O175" s="121"/>
      <c r="P175" s="121"/>
      <c r="Q175" s="121"/>
      <c r="R175" s="121"/>
      <c r="S175" s="121"/>
      <c r="T175" s="121"/>
      <c r="U175" s="121"/>
      <c r="V175" s="121"/>
      <c r="W175" s="121"/>
      <c r="X175" s="121"/>
    </row>
    <row r="176" spans="1:24">
      <c r="A176" s="126" t="s">
        <v>303</v>
      </c>
      <c r="B176" s="115" t="str">
        <f t="shared" si="36"/>
        <v>SID_BATTLE_COMMAND</v>
      </c>
      <c r="C176" s="115" t="str">
        <f ca="1">OFFSET(CreepAbilities!$A$1,MATCH($A176,CreepAbilities!$F:$F,0)-1,MATCH("技能",CreepAbilities!$1:$1,0)-1)</f>
        <v>战斗命令</v>
      </c>
      <c r="D176" s="115">
        <f ca="1">OFFSET(CreepAbilities!$A$1,MATCH($A176,CreepAbilities!$F:$F,0)-1,MATCH("Cast",CreepAbilities!$1:$1,0)-1)</f>
        <v>0</v>
      </c>
      <c r="E176" s="115">
        <f ca="1">OFFSET(CreepAbilities!$A$1,MATCH($A176,CreepAbilities!$F:$F,0)-1,MATCH("Cost",CreepAbilities!$1:$1,0)-1)</f>
        <v>0</v>
      </c>
      <c r="F176" s="115">
        <f ca="1">OFFSET(CreepAbilities!$A$1,MATCH($A176,CreepAbilities!$F:$F,0)-1,MATCH("Cooldown",CreepAbilities!$1:$1,0)-1)</f>
        <v>6</v>
      </c>
      <c r="G176" s="115" t="str">
        <f ca="1">IF(OFFSET(CreepAbilities!$A$1,MATCH($A176,CreepAbilities!$F:$F,0)-1,MATCH("OrderId",CreepAbilities!$1:$1,0)-1)=0,0,"OrderId("&amp;CHAR(34)&amp;OFFSET(CreepAbilities!$A$1,MATCH($A176,CreepAbilities!$F:$F,0)-1,MATCH("OrderId",CreepAbilities!$1:$1,0)-1)&amp;CHAR(34)&amp;")")</f>
        <v>OrderId("slow")</v>
      </c>
      <c r="H176" s="121">
        <v>1</v>
      </c>
      <c r="I176" s="121" t="s">
        <v>730</v>
      </c>
      <c r="J176" s="121"/>
      <c r="K176" s="114" t="str">
        <f t="shared" ca="1" si="35"/>
        <v>SpellData.create(SID_BATTLE_COMMAND,"战斗命令",0,0,6,OrderId("slow"),1,ORDER_TYPE_TARGET);</v>
      </c>
      <c r="L176" s="114" t="str">
        <f t="shared" ca="1" si="24"/>
        <v>SpellData.create(SID_BATTLE_COMMAND,"Battle Command",0,0,6,OrderId("slow"),1,ORDER_TYPE_TARGET);</v>
      </c>
      <c r="M176" s="121" t="s">
        <v>1669</v>
      </c>
      <c r="N176" s="121"/>
      <c r="O176" s="121"/>
      <c r="P176" s="121"/>
      <c r="Q176" s="121"/>
      <c r="R176" s="121"/>
      <c r="S176" s="121"/>
      <c r="T176" s="121"/>
      <c r="U176" s="121"/>
      <c r="V176" s="121"/>
      <c r="W176" s="121"/>
      <c r="X176" s="121"/>
    </row>
    <row r="177" spans="1:24" s="128" customFormat="1">
      <c r="A177" s="126" t="s">
        <v>306</v>
      </c>
      <c r="B177" s="115" t="str">
        <f t="shared" si="36"/>
        <v>SID_BLAZING_HASTE</v>
      </c>
      <c r="C177" s="115" t="str">
        <f ca="1">OFFSET(CreepAbilities!$A$1,MATCH($A177,CreepAbilities!$F:$F,0)-1,MATCH("技能",CreepAbilities!$1:$1,0)-1)</f>
        <v>炽热疾速</v>
      </c>
      <c r="D177" s="115">
        <f ca="1">OFFSET(CreepAbilities!$A$1,MATCH($A177,CreepAbilities!$F:$F,0)-1,MATCH("Cast",CreepAbilities!$1:$1,0)-1)</f>
        <v>0</v>
      </c>
      <c r="E177" s="115">
        <f ca="1">OFFSET(CreepAbilities!$A$1,MATCH($A177,CreepAbilities!$F:$F,0)-1,MATCH("Cost",CreepAbilities!$1:$1,0)-1)</f>
        <v>75</v>
      </c>
      <c r="F177" s="115">
        <f ca="1">OFFSET(CreepAbilities!$A$1,MATCH($A177,CreepAbilities!$F:$F,0)-1,MATCH("Cooldown",CreepAbilities!$1:$1,0)-1)</f>
        <v>5</v>
      </c>
      <c r="G177" s="115" t="str">
        <f ca="1">IF(OFFSET(CreepAbilities!$A$1,MATCH($A177,CreepAbilities!$F:$F,0)-1,MATCH("OrderId",CreepAbilities!$1:$1,0)-1)=0,0,"OrderId("&amp;CHAR(34)&amp;OFFSET(CreepAbilities!$A$1,MATCH($A177,CreepAbilities!$F:$F,0)-1,MATCH("OrderId",CreepAbilities!$1:$1,0)-1)&amp;CHAR(34)&amp;")")</f>
        <v>OrderId("heal")</v>
      </c>
      <c r="H177" s="127">
        <v>1</v>
      </c>
      <c r="I177" s="127" t="s">
        <v>730</v>
      </c>
      <c r="J177" s="127"/>
      <c r="K177" s="114" t="str">
        <f t="shared" ca="1" si="35"/>
        <v>SpellData.create(SID_BLAZING_HASTE,"炽热疾速",75,0,5,OrderId("heal"),1,ORDER_TYPE_TARGET);</v>
      </c>
      <c r="L177" s="114" t="str">
        <f t="shared" ca="1" si="24"/>
        <v>SpellData.create(SID_BLAZING_HASTE,"Blazing Haste",75,0,5,OrderId("heal"),1,ORDER_TYPE_TARGET);</v>
      </c>
      <c r="M177" s="127" t="s">
        <v>1669</v>
      </c>
      <c r="N177" s="127"/>
      <c r="O177" s="127"/>
      <c r="P177" s="127"/>
      <c r="Q177" s="127"/>
      <c r="R177" s="127"/>
      <c r="S177" s="127"/>
      <c r="T177" s="127"/>
      <c r="U177" s="127"/>
      <c r="V177" s="127"/>
      <c r="W177" s="127"/>
      <c r="X177" s="127"/>
    </row>
    <row r="178" spans="1:24" s="128" customFormat="1">
      <c r="A178" s="126" t="s">
        <v>1005</v>
      </c>
      <c r="B178" s="115" t="str">
        <f t="shared" si="36"/>
        <v>SID_FIRE_BALL</v>
      </c>
      <c r="C178" s="115" t="str">
        <f ca="1">OFFSET(CreepAbilities!$A$1,MATCH($A178,CreepAbilities!$F:$F,0)-1,MATCH("技能",CreepAbilities!$1:$1,0)-1)</f>
        <v>连珠火球</v>
      </c>
      <c r="D178" s="115">
        <f ca="1">OFFSET(CreepAbilities!$A$1,MATCH($A178,CreepAbilities!$F:$F,0)-1,MATCH("Cast",CreepAbilities!$1:$1,0)-1)</f>
        <v>3</v>
      </c>
      <c r="E178" s="115">
        <f ca="1">OFFSET(CreepAbilities!$A$1,MATCH($A178,CreepAbilities!$F:$F,0)-1,MATCH("Cost",CreepAbilities!$1:$1,0)-1)</f>
        <v>100</v>
      </c>
      <c r="F178" s="115">
        <f ca="1">OFFSET(CreepAbilities!$A$1,MATCH($A178,CreepAbilities!$F:$F,0)-1,MATCH("Cooldown",CreepAbilities!$1:$1,0)-1)</f>
        <v>5</v>
      </c>
      <c r="G178" s="115" t="str">
        <f ca="1">IF(OFFSET(CreepAbilities!$A$1,MATCH($A178,CreepAbilities!$F:$F,0)-1,MATCH("OrderId",CreepAbilities!$1:$1,0)-1)=0,0,"OrderId("&amp;CHAR(34)&amp;OFFSET(CreepAbilities!$A$1,MATCH($A178,CreepAbilities!$F:$F,0)-1,MATCH("OrderId",CreepAbilities!$1:$1,0)-1)&amp;CHAR(34)&amp;")")</f>
        <v>OrderId("sleep")</v>
      </c>
      <c r="H178" s="127">
        <v>1</v>
      </c>
      <c r="I178" s="121" t="s">
        <v>606</v>
      </c>
      <c r="J178" s="127"/>
      <c r="K178" s="114" t="str">
        <f t="shared" ca="1" si="35"/>
        <v>SpellData.create(SID_FIRE_BALL,"连珠火球",100,3,5,OrderId("sleep"),1,ORDER_TYPE_IMMEDIATE);</v>
      </c>
      <c r="L178" s="114" t="str">
        <f t="shared" ca="1" si="24"/>
        <v>SpellData.create(SID_FIRE_BALL,"Fire Ball",100,3,5,OrderId("sleep"),1,ORDER_TYPE_IMMEDIATE);</v>
      </c>
      <c r="M178" s="127" t="s">
        <v>1669</v>
      </c>
      <c r="N178" s="127"/>
      <c r="O178" s="127"/>
      <c r="P178" s="127"/>
      <c r="Q178" s="127"/>
      <c r="R178" s="127"/>
      <c r="S178" s="127"/>
      <c r="T178" s="127"/>
      <c r="U178" s="127"/>
      <c r="V178" s="127"/>
      <c r="W178" s="127"/>
      <c r="X178" s="127"/>
    </row>
    <row r="179" spans="1:24" s="128" customFormat="1">
      <c r="A179" s="126" t="s">
        <v>307</v>
      </c>
      <c r="B179" s="115" t="str">
        <f t="shared" si="36"/>
        <v>SID_FLAME_SHOCK</v>
      </c>
      <c r="C179" s="115" t="str">
        <f ca="1">OFFSET(CreepAbilities!$A$1,MATCH($A179,CreepAbilities!$F:$F,0)-1,MATCH("技能",CreepAbilities!$1:$1,0)-1)</f>
        <v>烈焰震击</v>
      </c>
      <c r="D179" s="115">
        <f ca="1">OFFSET(CreepAbilities!$A$1,MATCH($A179,CreepAbilities!$F:$F,0)-1,MATCH("Cast",CreepAbilities!$1:$1,0)-1)</f>
        <v>0</v>
      </c>
      <c r="E179" s="115">
        <f ca="1">OFFSET(CreepAbilities!$A$1,MATCH($A179,CreepAbilities!$F:$F,0)-1,MATCH("Cost",CreepAbilities!$1:$1,0)-1)</f>
        <v>50</v>
      </c>
      <c r="F179" s="115">
        <f ca="1">OFFSET(CreepAbilities!$A$1,MATCH($A179,CreepAbilities!$F:$F,0)-1,MATCH("Cooldown",CreepAbilities!$1:$1,0)-1)</f>
        <v>5</v>
      </c>
      <c r="G179" s="115" t="str">
        <f ca="1">IF(OFFSET(CreepAbilities!$A$1,MATCH($A179,CreepAbilities!$F:$F,0)-1,MATCH("OrderId",CreepAbilities!$1:$1,0)-1)=0,0,"OrderId("&amp;CHAR(34)&amp;OFFSET(CreepAbilities!$A$1,MATCH($A179,CreepAbilities!$F:$F,0)-1,MATCH("OrderId",CreepAbilities!$1:$1,0)-1)&amp;CHAR(34)&amp;")")</f>
        <v>OrderId("slow")</v>
      </c>
      <c r="H179" s="127">
        <v>1</v>
      </c>
      <c r="I179" s="127" t="s">
        <v>730</v>
      </c>
      <c r="J179" s="127"/>
      <c r="K179" s="114" t="str">
        <f t="shared" ca="1" si="35"/>
        <v>SpellData.create(SID_FLAME_SHOCK,"烈焰震击",50,0,5,OrderId("slow"),1,ORDER_TYPE_TARGET);</v>
      </c>
      <c r="L179" s="114" t="str">
        <f t="shared" ca="1" si="24"/>
        <v>SpellData.create(SID_FLAME_SHOCK,"Flame Shock",50,0,5,OrderId("slow"),1,ORDER_TYPE_TARGET);</v>
      </c>
      <c r="M179" s="127" t="s">
        <v>1669</v>
      </c>
      <c r="N179" s="127"/>
      <c r="O179" s="127"/>
      <c r="P179" s="127"/>
      <c r="Q179" s="127"/>
      <c r="R179" s="127"/>
      <c r="S179" s="127"/>
      <c r="T179" s="127"/>
      <c r="U179" s="127"/>
      <c r="V179" s="127"/>
      <c r="W179" s="127"/>
      <c r="X179" s="127"/>
    </row>
    <row r="180" spans="1:24" s="128" customFormat="1">
      <c r="A180" s="126" t="s">
        <v>1604</v>
      </c>
      <c r="B180" s="115" t="str">
        <f t="shared" si="36"/>
        <v>SID_SMOLDER</v>
      </c>
      <c r="C180" s="115" t="str">
        <f ca="1">OFFSET(CreepAbilities!$A$1,MATCH($A180,CreepAbilities!$F:$F,0)-1,MATCH("技能",CreepAbilities!$1:$1,0)-1)</f>
        <v>阴燃</v>
      </c>
      <c r="D180" s="115">
        <f ca="1">OFFSET(CreepAbilities!$A$1,MATCH($A180,CreepAbilities!$F:$F,0)-1,MATCH("Cast",CreepAbilities!$1:$1,0)-1)</f>
        <v>1</v>
      </c>
      <c r="E180" s="115">
        <f ca="1">OFFSET(CreepAbilities!$A$1,MATCH($A180,CreepAbilities!$F:$F,0)-1,MATCH("Cost",CreepAbilities!$1:$1,0)-1)</f>
        <v>0</v>
      </c>
      <c r="F180" s="115">
        <f ca="1">OFFSET(CreepAbilities!$A$1,MATCH($A180,CreepAbilities!$F:$F,0)-1,MATCH("Cooldown",CreepAbilities!$1:$1,0)-1)</f>
        <v>0</v>
      </c>
      <c r="G180" s="115" t="str">
        <f ca="1">IF(OFFSET(CreepAbilities!$A$1,MATCH($A180,CreepAbilities!$F:$F,0)-1,MATCH("OrderId",CreepAbilities!$1:$1,0)-1)=0,0,"OrderId("&amp;CHAR(34)&amp;OFFSET(CreepAbilities!$A$1,MATCH($A180,CreepAbilities!$F:$F,0)-1,MATCH("OrderId",CreepAbilities!$1:$1,0)-1)&amp;CHAR(34)&amp;")")</f>
        <v>OrderId("howlofterror")</v>
      </c>
      <c r="H180" s="127">
        <v>1</v>
      </c>
      <c r="I180" s="121" t="s">
        <v>606</v>
      </c>
      <c r="J180" s="127"/>
      <c r="K180" s="114" t="str">
        <f t="shared" ca="1" si="35"/>
        <v>SpellData.create(SID_SMOLDER,"阴燃",0,1,0,OrderId("howlofterror"),1,ORDER_TYPE_IMMEDIATE);</v>
      </c>
      <c r="L180" s="114" t="str">
        <f t="shared" ca="1" si="24"/>
        <v>SpellData.create(SID_SMOLDER,"Smolder",0,1,0,OrderId("howlofterror"),1,ORDER_TYPE_IMMEDIATE);</v>
      </c>
      <c r="M180" s="127" t="s">
        <v>1669</v>
      </c>
      <c r="N180" s="127"/>
      <c r="O180" s="127"/>
      <c r="P180" s="127"/>
      <c r="Q180" s="127"/>
      <c r="R180" s="127"/>
      <c r="S180" s="127"/>
      <c r="T180" s="127"/>
      <c r="U180" s="127"/>
      <c r="V180" s="127"/>
      <c r="W180" s="127"/>
      <c r="X180" s="127"/>
    </row>
    <row r="181" spans="1:24" s="128" customFormat="1">
      <c r="A181" s="129" t="s">
        <v>1673</v>
      </c>
      <c r="B181" s="115" t="str">
        <f t="shared" si="36"/>
        <v>SID_SUMMON_PARASITICAL_ROACH</v>
      </c>
      <c r="C181" s="115" t="str">
        <f ca="1">OFFSET(CreepAbilities!$A$1,MATCH($A181,CreepAbilities!$F:$F,0)-1,MATCH("技能",CreepAbilities!$1:$1,0)-1)</f>
        <v>召唤寄生蟑螂</v>
      </c>
      <c r="D181" s="115">
        <f ca="1">OFFSET(CreepAbilities!$A$1,MATCH($A181,CreepAbilities!$F:$F,0)-1,MATCH("Cast",CreepAbilities!$1:$1,0)-1)</f>
        <v>0</v>
      </c>
      <c r="E181" s="115">
        <f ca="1">OFFSET(CreepAbilities!$A$1,MATCH($A181,CreepAbilities!$F:$F,0)-1,MATCH("Cost",CreepAbilities!$1:$1,0)-1)</f>
        <v>0</v>
      </c>
      <c r="F181" s="115">
        <f ca="1">OFFSET(CreepAbilities!$A$1,MATCH($A181,CreepAbilities!$F:$F,0)-1,MATCH("Cooldown",CreepAbilities!$1:$1,0)-1)</f>
        <v>15</v>
      </c>
      <c r="G181" s="115" t="str">
        <f ca="1">IF(OFFSET(CreepAbilities!$A$1,MATCH($A181,CreepAbilities!$F:$F,0)-1,MATCH("OrderId",CreepAbilities!$1:$1,0)-1)=0,0,"OrderId("&amp;CHAR(34)&amp;OFFSET(CreepAbilities!$A$1,MATCH($A181,CreepAbilities!$F:$F,0)-1,MATCH("OrderId",CreepAbilities!$1:$1,0)-1)&amp;CHAR(34)&amp;")")</f>
        <v>OrderId("roar")</v>
      </c>
      <c r="H181" s="127">
        <v>1</v>
      </c>
      <c r="I181" s="121" t="s">
        <v>606</v>
      </c>
      <c r="J181" s="127"/>
      <c r="K181" s="114" t="str">
        <f t="shared" ref="K181" ca="1" si="37">IF(C181="N/A","//",CONCATENATE("SpellData.create(",B181,",",CHAR(34),C181,CHAR(34),",",E181,",",D181,",",F181,",",G181,",",H181,",",I181,")",J181,";"))</f>
        <v>SpellData.create(SID_SUMMON_PARASITICAL_ROACH,"召唤寄生蟑螂",0,0,15,OrderId("roar"),1,ORDER_TYPE_IMMEDIATE);</v>
      </c>
      <c r="L181" s="114" t="str">
        <f t="shared" ref="L181" ca="1" si="38">IF(A181="N/A","//",CONCATENATE("SpellData.create(",B181,",",CHAR(34),A181,CHAR(34),",",E181,",",D181,",",F181,",",G181,",",H181,",",I181,")",J181,";"))</f>
        <v>SpellData.create(SID_SUMMON_PARASITICAL_ROACH,"Summon Parasitical Roach",0,0,15,OrderId("roar"),1,ORDER_TYPE_IMMEDIATE);</v>
      </c>
      <c r="M181" s="127" t="s">
        <v>1669</v>
      </c>
      <c r="N181" s="127"/>
      <c r="O181" s="127"/>
      <c r="P181" s="127"/>
      <c r="Q181" s="127"/>
      <c r="R181" s="127"/>
      <c r="S181" s="127"/>
      <c r="T181" s="127"/>
      <c r="U181" s="127"/>
      <c r="V181" s="127"/>
      <c r="W181" s="127"/>
      <c r="X181" s="127"/>
    </row>
    <row r="182" spans="1:24" s="128" customFormat="1">
      <c r="A182" s="129" t="s">
        <v>1010</v>
      </c>
      <c r="B182" s="115" t="str">
        <f t="shared" si="36"/>
        <v>SID_PARASITE</v>
      </c>
      <c r="C182" s="115" t="str">
        <f ca="1">OFFSET(CreepAbilities!$A$1,MATCH($A182,CreepAbilities!$F:$F,0)-1,MATCH("技能",CreepAbilities!$1:$1,0)-1)</f>
        <v>寄生</v>
      </c>
      <c r="D182" s="115">
        <f ca="1">OFFSET(CreepAbilities!$A$1,MATCH($A182,CreepAbilities!$F:$F,0)-1,MATCH("Cast",CreepAbilities!$1:$1,0)-1)</f>
        <v>0</v>
      </c>
      <c r="E182" s="115">
        <f ca="1">OFFSET(CreepAbilities!$A$1,MATCH($A182,CreepAbilities!$F:$F,0)-1,MATCH("Cost",CreepAbilities!$1:$1,0)-1)</f>
        <v>0</v>
      </c>
      <c r="F182" s="115">
        <f ca="1">OFFSET(CreepAbilities!$A$1,MATCH($A182,CreepAbilities!$F:$F,0)-1,MATCH("Cooldown",CreepAbilities!$1:$1,0)-1)</f>
        <v>0</v>
      </c>
      <c r="G182" s="115">
        <f ca="1">IF(OFFSET(CreepAbilities!$A$1,MATCH($A182,CreepAbilities!$F:$F,0)-1,MATCH("OrderId",CreepAbilities!$1:$1,0)-1)=0,0,"OrderId("&amp;CHAR(34)&amp;OFFSET(CreepAbilities!$A$1,MATCH($A182,CreepAbilities!$F:$F,0)-1,MATCH("OrderId",CreepAbilities!$1:$1,0)-1)&amp;CHAR(34)&amp;")")</f>
        <v>0</v>
      </c>
      <c r="H182" s="127">
        <v>1</v>
      </c>
      <c r="I182" s="127" t="s">
        <v>730</v>
      </c>
      <c r="J182" s="127"/>
      <c r="K182" s="114" t="str">
        <f t="shared" ca="1" si="35"/>
        <v>SpellData.create(SID_PARASITE,"寄生",0,0,0,0,1,ORDER_TYPE_TARGET);</v>
      </c>
      <c r="L182" s="114" t="str">
        <f t="shared" ca="1" si="24"/>
        <v>SpellData.create(SID_PARASITE,"Parasite",0,0,0,0,1,ORDER_TYPE_TARGET);</v>
      </c>
      <c r="M182" s="127" t="s">
        <v>1669</v>
      </c>
      <c r="N182" s="127"/>
      <c r="O182" s="127"/>
      <c r="P182" s="127"/>
      <c r="Q182" s="127"/>
      <c r="R182" s="127"/>
      <c r="S182" s="127"/>
      <c r="T182" s="127"/>
      <c r="U182" s="127"/>
      <c r="V182" s="127"/>
      <c r="W182" s="127"/>
      <c r="X182" s="127"/>
    </row>
    <row r="183" spans="1:24" s="128" customFormat="1">
      <c r="A183" s="129" t="s">
        <v>1012</v>
      </c>
      <c r="B183" s="115" t="str">
        <f t="shared" si="36"/>
        <v>SID_GNAW</v>
      </c>
      <c r="C183" s="115" t="str">
        <f ca="1">OFFSET(CreepAbilities!$A$1,MATCH($A183,CreepAbilities!$F:$F,0)-1,MATCH("技能",CreepAbilities!$1:$1,0)-1)</f>
        <v>啃食</v>
      </c>
      <c r="D183" s="115">
        <f ca="1">OFFSET(CreepAbilities!$A$1,MATCH($A183,CreepAbilities!$F:$F,0)-1,MATCH("Cast",CreepAbilities!$1:$1,0)-1)</f>
        <v>5</v>
      </c>
      <c r="E183" s="115">
        <f ca="1">OFFSET(CreepAbilities!$A$1,MATCH($A183,CreepAbilities!$F:$F,0)-1,MATCH("Cost",CreepAbilities!$1:$1,0)-1)</f>
        <v>0</v>
      </c>
      <c r="F183" s="115">
        <f ca="1">OFFSET(CreepAbilities!$A$1,MATCH($A183,CreepAbilities!$F:$F,0)-1,MATCH("Cooldown",CreepAbilities!$1:$1,0)-1)</f>
        <v>0</v>
      </c>
      <c r="G183" s="115" t="str">
        <f ca="1">IF(OFFSET(CreepAbilities!$A$1,MATCH($A183,CreepAbilities!$F:$F,0)-1,MATCH("OrderId",CreepAbilities!$1:$1,0)-1)=0,0,"OrderId("&amp;CHAR(34)&amp;OFFSET(CreepAbilities!$A$1,MATCH($A183,CreepAbilities!$F:$F,0)-1,MATCH("OrderId",CreepAbilities!$1:$1,0)-1)&amp;CHAR(34)&amp;")")</f>
        <v>OrderId("sleep")</v>
      </c>
      <c r="H183" s="127">
        <v>2</v>
      </c>
      <c r="I183" s="127" t="s">
        <v>730</v>
      </c>
      <c r="J183" s="127"/>
      <c r="K183" s="114" t="str">
        <f t="shared" ca="1" si="35"/>
        <v>SpellData.create(SID_GNAW,"啃食",0,5,0,OrderId("sleep"),2,ORDER_TYPE_TARGET);</v>
      </c>
      <c r="L183" s="114" t="str">
        <f t="shared" ca="1" si="24"/>
        <v>SpellData.create(SID_GNAW,"Gnaw",0,5,0,OrderId("sleep"),2,ORDER_TYPE_TARGET);</v>
      </c>
      <c r="M183" s="127" t="s">
        <v>1669</v>
      </c>
      <c r="N183" s="127"/>
      <c r="O183" s="127"/>
      <c r="P183" s="127"/>
      <c r="Q183" s="127"/>
      <c r="R183" s="127"/>
      <c r="S183" s="127"/>
      <c r="T183" s="127"/>
      <c r="U183" s="127"/>
      <c r="V183" s="127"/>
      <c r="W183" s="127"/>
      <c r="X183" s="127"/>
    </row>
    <row r="184" spans="1:24" s="128" customFormat="1">
      <c r="A184" s="129" t="s">
        <v>1676</v>
      </c>
      <c r="B184" s="115" t="str">
        <f t="shared" si="36"/>
        <v>SID_CURSE_OF_THE_DEAD</v>
      </c>
      <c r="C184" s="115" t="str">
        <f ca="1">OFFSET(CreepAbilities!$A$1,MATCH($A184,CreepAbilities!$F:$F,0)-1,MATCH("技能",CreepAbilities!$1:$1,0)-1)</f>
        <v>亡者诅咒</v>
      </c>
      <c r="D184" s="115">
        <f ca="1">OFFSET(CreepAbilities!$A$1,MATCH($A184,CreepAbilities!$F:$F,0)-1,MATCH("Cast",CreepAbilities!$1:$1,0)-1)</f>
        <v>0</v>
      </c>
      <c r="E184" s="115">
        <f ca="1">OFFSET(CreepAbilities!$A$1,MATCH($A184,CreepAbilities!$F:$F,0)-1,MATCH("Cost",CreepAbilities!$1:$1,0)-1)</f>
        <v>0</v>
      </c>
      <c r="F184" s="115">
        <f ca="1">OFFSET(CreepAbilities!$A$1,MATCH($A184,CreepAbilities!$F:$F,0)-1,MATCH("Cooldown",CreepAbilities!$1:$1,0)-1)</f>
        <v>15</v>
      </c>
      <c r="G184" s="115" t="str">
        <f ca="1">IF(OFFSET(CreepAbilities!$A$1,MATCH($A184,CreepAbilities!$F:$F,0)-1,MATCH("OrderId",CreepAbilities!$1:$1,0)-1)=0,0,"OrderId("&amp;CHAR(34)&amp;OFFSET(CreepAbilities!$A$1,MATCH($A184,CreepAbilities!$F:$F,0)-1,MATCH("OrderId",CreepAbilities!$1:$1,0)-1)&amp;CHAR(34)&amp;")")</f>
        <v>OrderId("sleep")</v>
      </c>
      <c r="H184" s="127">
        <v>1</v>
      </c>
      <c r="I184" s="127" t="s">
        <v>730</v>
      </c>
      <c r="J184" s="127"/>
      <c r="K184" s="114" t="str">
        <f t="shared" ca="1" si="35"/>
        <v>SpellData.create(SID_CURSE_OF_THE_DEAD,"亡者诅咒",0,0,15,OrderId("sleep"),1,ORDER_TYPE_TARGET);</v>
      </c>
      <c r="L184" s="114" t="str">
        <f t="shared" ref="L184:L185" ca="1" si="39">IF(A184="N/A","//",CONCATENATE("SpellData.create(",B184,",",CHAR(34),A184,CHAR(34),",",E184,",",D184,",",F184,",",G184,",",H184,",",I184,")",J184,";"))</f>
        <v>SpellData.create(SID_CURSE_OF_THE_DEAD,"Curse of the Dead",0,0,15,OrderId("sleep"),1,ORDER_TYPE_TARGET);</v>
      </c>
      <c r="M184" s="127" t="s">
        <v>1669</v>
      </c>
      <c r="N184" s="127"/>
      <c r="O184" s="127"/>
      <c r="P184" s="127"/>
      <c r="Q184" s="127"/>
      <c r="R184" s="127"/>
      <c r="S184" s="127"/>
      <c r="T184" s="127"/>
      <c r="U184" s="127"/>
      <c r="V184" s="127"/>
      <c r="W184" s="127"/>
      <c r="X184" s="127"/>
    </row>
    <row r="185" spans="1:24" s="128" customFormat="1">
      <c r="A185" s="129" t="s">
        <v>1680</v>
      </c>
      <c r="B185" s="115" t="str">
        <f t="shared" si="36"/>
        <v>SID_DEATH_ORB</v>
      </c>
      <c r="C185" s="115" t="str">
        <f ca="1">OFFSET(CreepAbilities!$A$1,MATCH($A185,CreepAbilities!$F:$F,0)-1,MATCH("技能",CreepAbilities!$1:$1,0)-1)</f>
        <v>死亡法球</v>
      </c>
      <c r="D185" s="115">
        <f ca="1">OFFSET(CreepAbilities!$A$1,MATCH($A185,CreepAbilities!$F:$F,0)-1,MATCH("Cast",CreepAbilities!$1:$1,0)-1)</f>
        <v>3</v>
      </c>
      <c r="E185" s="115">
        <f ca="1">OFFSET(CreepAbilities!$A$1,MATCH($A185,CreepAbilities!$F:$F,0)-1,MATCH("Cost",CreepAbilities!$1:$1,0)-1)</f>
        <v>0</v>
      </c>
      <c r="F185" s="115">
        <f ca="1">OFFSET(CreepAbilities!$A$1,MATCH($A185,CreepAbilities!$F:$F,0)-1,MATCH("Cooldown",CreepAbilities!$1:$1,0)-1)</f>
        <v>0</v>
      </c>
      <c r="G185" s="115" t="str">
        <f ca="1">IF(OFFSET(CreepAbilities!$A$1,MATCH($A185,CreepAbilities!$F:$F,0)-1,MATCH("OrderId",CreepAbilities!$1:$1,0)-1)=0,0,"OrderId("&amp;CHAR(34)&amp;OFFSET(CreepAbilities!$A$1,MATCH($A185,CreepAbilities!$F:$F,0)-1,MATCH("OrderId",CreepAbilities!$1:$1,0)-1)&amp;CHAR(34)&amp;")")</f>
        <v>OrderId("slow")</v>
      </c>
      <c r="H185" s="127">
        <v>1</v>
      </c>
      <c r="I185" s="127" t="s">
        <v>730</v>
      </c>
      <c r="J185" s="127"/>
      <c r="K185" s="114" t="str">
        <f t="shared" ca="1" si="35"/>
        <v>SpellData.create(SID_DEATH_ORB,"死亡法球",0,3,0,OrderId("slow"),1,ORDER_TYPE_TARGET);</v>
      </c>
      <c r="L185" s="114" t="str">
        <f t="shared" ca="1" si="39"/>
        <v>SpellData.create(SID_DEATH_ORB,"Death Orb",0,3,0,OrderId("slow"),1,ORDER_TYPE_TARGET);</v>
      </c>
      <c r="M185" s="127" t="s">
        <v>1669</v>
      </c>
      <c r="N185" s="127"/>
      <c r="O185" s="127"/>
      <c r="P185" s="127"/>
      <c r="Q185" s="127"/>
      <c r="R185" s="127"/>
      <c r="S185" s="127"/>
      <c r="T185" s="127"/>
      <c r="U185" s="127"/>
      <c r="V185" s="127"/>
      <c r="W185" s="127"/>
      <c r="X185" s="127"/>
    </row>
    <row r="186" spans="1:24" s="128" customFormat="1">
      <c r="A186" s="129" t="s">
        <v>1015</v>
      </c>
      <c r="B186" s="115" t="str">
        <f t="shared" si="36"/>
        <v>SID_MANA_TAP</v>
      </c>
      <c r="C186" s="115" t="str">
        <f ca="1">OFFSET(CreepAbilities!$A$1,MATCH($A186,CreepAbilities!$F:$F,0)-1,MATCH("技能",CreepAbilities!$1:$1,0)-1)</f>
        <v>法力流失</v>
      </c>
      <c r="D186" s="115">
        <f ca="1">OFFSET(CreepAbilities!$A$1,MATCH($A186,CreepAbilities!$F:$F,0)-1,MATCH("Cast",CreepAbilities!$1:$1,0)-1)</f>
        <v>0</v>
      </c>
      <c r="E186" s="115">
        <f ca="1">OFFSET(CreepAbilities!$A$1,MATCH($A186,CreepAbilities!$F:$F,0)-1,MATCH("Cost",CreepAbilities!$1:$1,0)-1)</f>
        <v>0</v>
      </c>
      <c r="F186" s="115">
        <f ca="1">OFFSET(CreepAbilities!$A$1,MATCH($A186,CreepAbilities!$F:$F,0)-1,MATCH("Cooldown",CreepAbilities!$1:$1,0)-1)</f>
        <v>13</v>
      </c>
      <c r="G186" s="115" t="str">
        <f ca="1">IF(OFFSET(CreepAbilities!$A$1,MATCH($A186,CreepAbilities!$F:$F,0)-1,MATCH("OrderId",CreepAbilities!$1:$1,0)-1)=0,0,"OrderId("&amp;CHAR(34)&amp;OFFSET(CreepAbilities!$A$1,MATCH($A186,CreepAbilities!$F:$F,0)-1,MATCH("OrderId",CreepAbilities!$1:$1,0)-1)&amp;CHAR(34)&amp;")")</f>
        <v>OrderId("sleep")</v>
      </c>
      <c r="H186" s="127">
        <v>1</v>
      </c>
      <c r="I186" s="127" t="s">
        <v>776</v>
      </c>
      <c r="J186" s="127"/>
      <c r="K186" s="114" t="str">
        <f t="shared" ca="1" si="35"/>
        <v>SpellData.create(SID_MANA_TAP,"法力流失",0,0,13,OrderId("sleep"),1,ORDER_TYPE_POINT);</v>
      </c>
      <c r="L186" s="114" t="str">
        <f t="shared" ca="1" si="24"/>
        <v>SpellData.create(SID_MANA_TAP,"Mana Tap",0,0,13,OrderId("sleep"),1,ORDER_TYPE_POINT);</v>
      </c>
      <c r="M186" s="127" t="s">
        <v>1669</v>
      </c>
      <c r="N186" s="127"/>
      <c r="O186" s="127"/>
      <c r="P186" s="127"/>
      <c r="Q186" s="127"/>
      <c r="R186" s="127"/>
      <c r="S186" s="127"/>
      <c r="T186" s="127"/>
      <c r="U186" s="127"/>
      <c r="V186" s="127"/>
      <c r="W186" s="127"/>
      <c r="X186" s="127"/>
    </row>
    <row r="187" spans="1:24" s="128" customFormat="1">
      <c r="A187" s="129" t="s">
        <v>1017</v>
      </c>
      <c r="B187" s="115" t="str">
        <f t="shared" si="36"/>
        <v>SID_FROST_GRAVE</v>
      </c>
      <c r="C187" s="115" t="str">
        <f ca="1">OFFSET(CreepAbilities!$A$1,MATCH($A187,CreepAbilities!$F:$F,0)-1,MATCH("技能",CreepAbilities!$1:$1,0)-1)</f>
        <v>冰冻坟墓</v>
      </c>
      <c r="D187" s="115">
        <f ca="1">OFFSET(CreepAbilities!$A$1,MATCH($A187,CreepAbilities!$F:$F,0)-1,MATCH("Cast",CreepAbilities!$1:$1,0)-1)</f>
        <v>0</v>
      </c>
      <c r="E187" s="115">
        <f ca="1">OFFSET(CreepAbilities!$A$1,MATCH($A187,CreepAbilities!$F:$F,0)-1,MATCH("Cost",CreepAbilities!$1:$1,0)-1)</f>
        <v>0</v>
      </c>
      <c r="F187" s="115">
        <f ca="1">OFFSET(CreepAbilities!$A$1,MATCH($A187,CreepAbilities!$F:$F,0)-1,MATCH("Cooldown",CreepAbilities!$1:$1,0)-1)</f>
        <v>8</v>
      </c>
      <c r="G187" s="115" t="str">
        <f ca="1">IF(OFFSET(CreepAbilities!$A$1,MATCH($A187,CreepAbilities!$F:$F,0)-1,MATCH("OrderId",CreepAbilities!$1:$1,0)-1)=0,0,"OrderId("&amp;CHAR(34)&amp;OFFSET(CreepAbilities!$A$1,MATCH($A187,CreepAbilities!$F:$F,0)-1,MATCH("OrderId",CreepAbilities!$1:$1,0)-1)&amp;CHAR(34)&amp;")")</f>
        <v>OrderId("sleep")</v>
      </c>
      <c r="H187" s="127">
        <v>1</v>
      </c>
      <c r="I187" s="127" t="s">
        <v>730</v>
      </c>
      <c r="J187" s="127"/>
      <c r="K187" s="114" t="str">
        <f t="shared" ca="1" si="35"/>
        <v>SpellData.create(SID_FROST_GRAVE,"冰冻坟墓",0,0,8,OrderId("sleep"),1,ORDER_TYPE_TARGET);</v>
      </c>
      <c r="L187" s="114" t="str">
        <f t="shared" ca="1" si="24"/>
        <v>SpellData.create(SID_FROST_GRAVE,"Frost Grave",0,0,8,OrderId("sleep"),1,ORDER_TYPE_TARGET);</v>
      </c>
      <c r="M187" s="127" t="s">
        <v>1669</v>
      </c>
      <c r="N187" s="127"/>
      <c r="O187" s="127"/>
      <c r="P187" s="127"/>
      <c r="Q187" s="127"/>
      <c r="R187" s="127"/>
      <c r="S187" s="127"/>
      <c r="T187" s="127"/>
      <c r="U187" s="127"/>
      <c r="V187" s="127"/>
      <c r="W187" s="127"/>
      <c r="X187" s="127"/>
    </row>
    <row r="188" spans="1:24" s="128" customFormat="1">
      <c r="A188" s="129" t="s">
        <v>1018</v>
      </c>
      <c r="B188" s="115" t="str">
        <f t="shared" si="36"/>
        <v>SID_DEATH_AND_DECAY</v>
      </c>
      <c r="C188" s="115" t="str">
        <f ca="1">OFFSET(CreepAbilities!$A$1,MATCH($A188,CreepAbilities!$F:$F,0)-1,MATCH("技能",CreepAbilities!$1:$1,0)-1)</f>
        <v>死亡凋零</v>
      </c>
      <c r="D188" s="115">
        <f ca="1">OFFSET(CreepAbilities!$A$1,MATCH($A188,CreepAbilities!$F:$F,0)-1,MATCH("Cast",CreepAbilities!$1:$1,0)-1)</f>
        <v>0</v>
      </c>
      <c r="E188" s="115">
        <f ca="1">OFFSET(CreepAbilities!$A$1,MATCH($A188,CreepAbilities!$F:$F,0)-1,MATCH("Cost",CreepAbilities!$1:$1,0)-1)</f>
        <v>0</v>
      </c>
      <c r="F188" s="115">
        <f ca="1">OFFSET(CreepAbilities!$A$1,MATCH($A188,CreepAbilities!$F:$F,0)-1,MATCH("Cooldown",CreepAbilities!$1:$1,0)-1)</f>
        <v>8</v>
      </c>
      <c r="G188" s="115" t="str">
        <f ca="1">IF(OFFSET(CreepAbilities!$A$1,MATCH($A188,CreepAbilities!$F:$F,0)-1,MATCH("OrderId",CreepAbilities!$1:$1,0)-1)=0,0,"OrderId("&amp;CHAR(34)&amp;OFFSET(CreepAbilities!$A$1,MATCH($A188,CreepAbilities!$F:$F,0)-1,MATCH("OrderId",CreepAbilities!$1:$1,0)-1)&amp;CHAR(34)&amp;")")</f>
        <v>OrderId("heal")</v>
      </c>
      <c r="H188" s="127">
        <v>1</v>
      </c>
      <c r="I188" s="127" t="s">
        <v>730</v>
      </c>
      <c r="J188" s="127"/>
      <c r="K188" s="114" t="str">
        <f t="shared" ca="1" si="35"/>
        <v>SpellData.create(SID_DEATH_AND_DECAY,"死亡凋零",0,0,8,OrderId("heal"),1,ORDER_TYPE_TARGET);</v>
      </c>
      <c r="L188" s="114" t="str">
        <f t="shared" ca="1" si="24"/>
        <v>SpellData.create(SID_DEATH_AND_DECAY,"Death and Decay",0,0,8,OrderId("heal"),1,ORDER_TYPE_TARGET);</v>
      </c>
      <c r="M188" s="127" t="s">
        <v>1669</v>
      </c>
      <c r="N188" s="127"/>
      <c r="O188" s="127"/>
      <c r="P188" s="127"/>
      <c r="Q188" s="127"/>
      <c r="R188" s="127"/>
      <c r="S188" s="127"/>
      <c r="T188" s="127"/>
      <c r="U188" s="127"/>
      <c r="V188" s="127"/>
      <c r="W188" s="127"/>
      <c r="X188" s="127"/>
    </row>
    <row r="189" spans="1:24" s="128" customFormat="1">
      <c r="A189" s="130" t="s">
        <v>310</v>
      </c>
      <c r="B189" s="115" t="str">
        <f t="shared" si="36"/>
        <v>SID_NETHER_BOLT</v>
      </c>
      <c r="C189" s="115" t="str">
        <f ca="1">OFFSET(CreepAbilities!$A$1,MATCH($A189,CreepAbilities!$F:$F,0)-1,MATCH("技能",CreepAbilities!$1:$1,0)-1)</f>
        <v>虚空之箭</v>
      </c>
      <c r="D189" s="115">
        <f ca="1">OFFSET(CreepAbilities!$A$1,MATCH($A189,CreepAbilities!$F:$F,0)-1,MATCH("Cast",CreepAbilities!$1:$1,0)-1)</f>
        <v>0</v>
      </c>
      <c r="E189" s="115">
        <f ca="1">OFFSET(CreepAbilities!$A$1,MATCH($A189,CreepAbilities!$F:$F,0)-1,MATCH("Cost",CreepAbilities!$1:$1,0)-1)</f>
        <v>0</v>
      </c>
      <c r="F189" s="115">
        <f ca="1">OFFSET(CreepAbilities!$A$1,MATCH($A189,CreepAbilities!$F:$F,0)-1,MATCH("Cooldown",CreepAbilities!$1:$1,0)-1)</f>
        <v>7</v>
      </c>
      <c r="G189" s="115" t="str">
        <f ca="1">IF(OFFSET(CreepAbilities!$A$1,MATCH($A189,CreepAbilities!$F:$F,0)-1,MATCH("OrderId",CreepAbilities!$1:$1,0)-1)=0,0,"OrderId("&amp;CHAR(34)&amp;OFFSET(CreepAbilities!$A$1,MATCH($A189,CreepAbilities!$F:$F,0)-1,MATCH("OrderId",CreepAbilities!$1:$1,0)-1)&amp;CHAR(34)&amp;")")</f>
        <v>OrderId("sleep")</v>
      </c>
      <c r="H189" s="127">
        <v>1</v>
      </c>
      <c r="I189" s="127" t="s">
        <v>730</v>
      </c>
      <c r="J189" s="127"/>
      <c r="K189" s="114" t="str">
        <f t="shared" ca="1" si="35"/>
        <v>SpellData.create(SID_NETHER_BOLT,"虚空之箭",0,0,7,OrderId("sleep"),1,ORDER_TYPE_TARGET);</v>
      </c>
      <c r="L189" s="114" t="str">
        <f t="shared" ca="1" si="24"/>
        <v>SpellData.create(SID_NETHER_BOLT,"Nether Bolt",0,0,7,OrderId("sleep"),1,ORDER_TYPE_TARGET);</v>
      </c>
      <c r="M189" s="127" t="s">
        <v>1669</v>
      </c>
      <c r="N189" s="127"/>
      <c r="O189" s="127"/>
      <c r="P189" s="127"/>
      <c r="Q189" s="127"/>
      <c r="R189" s="127"/>
      <c r="S189" s="127"/>
      <c r="T189" s="127"/>
      <c r="U189" s="127"/>
      <c r="V189" s="127"/>
      <c r="W189" s="127"/>
      <c r="X189" s="127"/>
    </row>
    <row r="190" spans="1:24" s="128" customFormat="1">
      <c r="A190" s="130" t="s">
        <v>311</v>
      </c>
      <c r="B190" s="115" t="str">
        <f t="shared" si="36"/>
        <v>SID_SHADOW_SHIFT</v>
      </c>
      <c r="C190" s="115" t="str">
        <f ca="1">OFFSET(CreepAbilities!$A$1,MATCH($A190,CreepAbilities!$F:$F,0)-1,MATCH("技能",CreepAbilities!$1:$1,0)-1)</f>
        <v>暗影转换</v>
      </c>
      <c r="D190" s="115">
        <f ca="1">OFFSET(CreepAbilities!$A$1,MATCH($A190,CreepAbilities!$F:$F,0)-1,MATCH("Cast",CreepAbilities!$1:$1,0)-1)</f>
        <v>0</v>
      </c>
      <c r="E190" s="115">
        <f ca="1">OFFSET(CreepAbilities!$A$1,MATCH($A190,CreepAbilities!$F:$F,0)-1,MATCH("Cost",CreepAbilities!$1:$1,0)-1)</f>
        <v>0</v>
      </c>
      <c r="F190" s="115">
        <f ca="1">OFFSET(CreepAbilities!$A$1,MATCH($A190,CreepAbilities!$F:$F,0)-1,MATCH("Cooldown",CreepAbilities!$1:$1,0)-1)</f>
        <v>5</v>
      </c>
      <c r="G190" s="115" t="str">
        <f ca="1">IF(OFFSET(CreepAbilities!$A$1,MATCH($A190,CreepAbilities!$F:$F,0)-1,MATCH("OrderId",CreepAbilities!$1:$1,0)-1)=0,0,"OrderId("&amp;CHAR(34)&amp;OFFSET(CreepAbilities!$A$1,MATCH($A190,CreepAbilities!$F:$F,0)-1,MATCH("OrderId",CreepAbilities!$1:$1,0)-1)&amp;CHAR(34)&amp;")")</f>
        <v>OrderId("slow")</v>
      </c>
      <c r="H190" s="127">
        <v>1</v>
      </c>
      <c r="I190" s="127" t="s">
        <v>730</v>
      </c>
      <c r="J190" s="127"/>
      <c r="K190" s="114" t="str">
        <f t="shared" ca="1" si="35"/>
        <v>SpellData.create(SID_SHADOW_SHIFT,"暗影转换",0,0,5,OrderId("slow"),1,ORDER_TYPE_TARGET);</v>
      </c>
      <c r="L190" s="114" t="str">
        <f t="shared" ca="1" si="24"/>
        <v>SpellData.create(SID_SHADOW_SHIFT,"Shadow Shift",0,0,5,OrderId("slow"),1,ORDER_TYPE_TARGET);</v>
      </c>
      <c r="M190" s="127" t="s">
        <v>1669</v>
      </c>
      <c r="N190" s="127"/>
      <c r="O190" s="127"/>
      <c r="P190" s="127"/>
      <c r="Q190" s="127"/>
      <c r="R190" s="127"/>
      <c r="S190" s="127"/>
      <c r="T190" s="127"/>
      <c r="U190" s="127"/>
      <c r="V190" s="127"/>
      <c r="W190" s="127"/>
      <c r="X190" s="127"/>
    </row>
    <row r="191" spans="1:24" s="128" customFormat="1">
      <c r="A191" s="130" t="s">
        <v>313</v>
      </c>
      <c r="B191" s="115" t="str">
        <f t="shared" si="36"/>
        <v>SID_MANA_BURN</v>
      </c>
      <c r="C191" s="115" t="str">
        <f ca="1">OFFSET(CreepAbilities!$A$1,MATCH($A191,CreepAbilities!$F:$F,0)-1,MATCH("技能",CreepAbilities!$1:$1,0)-1)</f>
        <v>法力燃烧</v>
      </c>
      <c r="D191" s="115">
        <f ca="1">OFFSET(CreepAbilities!$A$1,MATCH($A191,CreepAbilities!$F:$F,0)-1,MATCH("Cast",CreepAbilities!$1:$1,0)-1)</f>
        <v>0</v>
      </c>
      <c r="E191" s="115">
        <f ca="1">OFFSET(CreepAbilities!$A$1,MATCH($A191,CreepAbilities!$F:$F,0)-1,MATCH("Cost",CreepAbilities!$1:$1,0)-1)</f>
        <v>0</v>
      </c>
      <c r="F191" s="115">
        <f ca="1">OFFSET(CreepAbilities!$A$1,MATCH($A191,CreepAbilities!$F:$F,0)-1,MATCH("Cooldown",CreepAbilities!$1:$1,0)-1)</f>
        <v>7</v>
      </c>
      <c r="G191" s="115" t="str">
        <f ca="1">IF(OFFSET(CreepAbilities!$A$1,MATCH($A191,CreepAbilities!$F:$F,0)-1,MATCH("OrderId",CreepAbilities!$1:$1,0)-1)=0,0,"OrderId("&amp;CHAR(34)&amp;OFFSET(CreepAbilities!$A$1,MATCH($A191,CreepAbilities!$F:$F,0)-1,MATCH("OrderId",CreepAbilities!$1:$1,0)-1)&amp;CHAR(34)&amp;")")</f>
        <v>OrderId("sleep")</v>
      </c>
      <c r="H191" s="127">
        <v>1</v>
      </c>
      <c r="I191" s="127" t="s">
        <v>730</v>
      </c>
      <c r="J191" s="127"/>
      <c r="K191" s="114" t="str">
        <f t="shared" ca="1" si="35"/>
        <v>SpellData.create(SID_MANA_BURN,"法力燃烧",0,0,7,OrderId("sleep"),1,ORDER_TYPE_TARGET);</v>
      </c>
      <c r="L191" s="114" t="str">
        <f t="shared" ca="1" si="24"/>
        <v>SpellData.create(SID_MANA_BURN,"Mana Burn",0,0,7,OrderId("sleep"),1,ORDER_TYPE_TARGET);</v>
      </c>
      <c r="M191" s="127" t="s">
        <v>1669</v>
      </c>
      <c r="N191" s="127"/>
      <c r="O191" s="127"/>
      <c r="P191" s="127"/>
      <c r="Q191" s="127"/>
      <c r="R191" s="127"/>
      <c r="S191" s="127"/>
      <c r="T191" s="127"/>
      <c r="U191" s="127"/>
      <c r="V191" s="127"/>
      <c r="W191" s="127"/>
      <c r="X191" s="127"/>
    </row>
    <row r="192" spans="1:24" s="128" customFormat="1">
      <c r="A192" s="130" t="s">
        <v>315</v>
      </c>
      <c r="B192" s="115" t="str">
        <f t="shared" si="36"/>
        <v>SID_SHADOW_SPIKE</v>
      </c>
      <c r="C192" s="115" t="str">
        <f ca="1">OFFSET(CreepAbilities!$A$1,MATCH($A192,CreepAbilities!$F:$F,0)-1,MATCH("技能",CreepAbilities!$1:$1,0)-1)</f>
        <v>暗影之刺</v>
      </c>
      <c r="D192" s="115">
        <f ca="1">OFFSET(CreepAbilities!$A$1,MATCH($A192,CreepAbilities!$F:$F,0)-1,MATCH("Cast",CreepAbilities!$1:$1,0)-1)</f>
        <v>0</v>
      </c>
      <c r="E192" s="115">
        <f ca="1">OFFSET(CreepAbilities!$A$1,MATCH($A192,CreepAbilities!$F:$F,0)-1,MATCH("Cost",CreepAbilities!$1:$1,0)-1)</f>
        <v>0</v>
      </c>
      <c r="F192" s="115">
        <f ca="1">OFFSET(CreepAbilities!$A$1,MATCH($A192,CreepAbilities!$F:$F,0)-1,MATCH("Cooldown",CreepAbilities!$1:$1,0)-1)</f>
        <v>5</v>
      </c>
      <c r="G192" s="115" t="str">
        <f ca="1">IF(OFFSET(CreepAbilities!$A$1,MATCH($A192,CreepAbilities!$F:$F,0)-1,MATCH("OrderId",CreepAbilities!$1:$1,0)-1)=0,0,"OrderId("&amp;CHAR(34)&amp;OFFSET(CreepAbilities!$A$1,MATCH($A192,CreepAbilities!$F:$F,0)-1,MATCH("OrderId",CreepAbilities!$1:$1,0)-1)&amp;CHAR(34)&amp;")")</f>
        <v>OrderId("sleep")</v>
      </c>
      <c r="H192" s="127">
        <v>1</v>
      </c>
      <c r="I192" s="127" t="s">
        <v>730</v>
      </c>
      <c r="J192" s="127"/>
      <c r="K192" s="114" t="str">
        <f t="shared" ca="1" si="35"/>
        <v>SpellData.create(SID_SHADOW_SPIKE,"暗影之刺",0,0,5,OrderId("sleep"),1,ORDER_TYPE_TARGET);</v>
      </c>
      <c r="L192" s="114" t="str">
        <f t="shared" ca="1" si="24"/>
        <v>SpellData.create(SID_SHADOW_SPIKE,"Shadow Spike",0,0,5,OrderId("sleep"),1,ORDER_TYPE_TARGET);</v>
      </c>
      <c r="M192" s="127" t="s">
        <v>1669</v>
      </c>
      <c r="N192" s="127"/>
      <c r="O192" s="127"/>
      <c r="P192" s="127"/>
      <c r="Q192" s="127"/>
      <c r="R192" s="127"/>
      <c r="S192" s="127"/>
      <c r="T192" s="127"/>
      <c r="U192" s="127"/>
      <c r="V192" s="127"/>
      <c r="W192" s="127"/>
      <c r="X192" s="127"/>
    </row>
    <row r="193" spans="1:24" s="128" customFormat="1">
      <c r="A193" s="130" t="s">
        <v>317</v>
      </c>
      <c r="B193" s="115" t="str">
        <f t="shared" si="36"/>
        <v>SID_MARK_OF_AGONY</v>
      </c>
      <c r="C193" s="115" t="str">
        <f ca="1">OFFSET(CreepAbilities!$A$1,MATCH($A193,CreepAbilities!$F:$F,0)-1,MATCH("技能",CreepAbilities!$1:$1,0)-1)</f>
        <v>痛苦标记</v>
      </c>
      <c r="D193" s="115">
        <f ca="1">OFFSET(CreepAbilities!$A$1,MATCH($A193,CreepAbilities!$F:$F,0)-1,MATCH("Cast",CreepAbilities!$1:$1,0)-1)</f>
        <v>0</v>
      </c>
      <c r="E193" s="115">
        <f ca="1">OFFSET(CreepAbilities!$A$1,MATCH($A193,CreepAbilities!$F:$F,0)-1,MATCH("Cost",CreepAbilities!$1:$1,0)-1)</f>
        <v>0</v>
      </c>
      <c r="F193" s="115">
        <f ca="1">OFFSET(CreepAbilities!$A$1,MATCH($A193,CreepAbilities!$F:$F,0)-1,MATCH("Cooldown",CreepAbilities!$1:$1,0)-1)</f>
        <v>15</v>
      </c>
      <c r="G193" s="115" t="str">
        <f ca="1">IF(OFFSET(CreepAbilities!$A$1,MATCH($A193,CreepAbilities!$F:$F,0)-1,MATCH("OrderId",CreepAbilities!$1:$1,0)-1)=0,0,"OrderId("&amp;CHAR(34)&amp;OFFSET(CreepAbilities!$A$1,MATCH($A193,CreepAbilities!$F:$F,0)-1,MATCH("OrderId",CreepAbilities!$1:$1,0)-1)&amp;CHAR(34)&amp;")")</f>
        <v>OrderId("slow")</v>
      </c>
      <c r="H193" s="127">
        <v>1</v>
      </c>
      <c r="I193" s="127" t="s">
        <v>730</v>
      </c>
      <c r="J193" s="127"/>
      <c r="K193" s="114" t="str">
        <f t="shared" ca="1" si="35"/>
        <v>SpellData.create(SID_MARK_OF_AGONY,"痛苦标记",0,0,15,OrderId("slow"),1,ORDER_TYPE_TARGET);</v>
      </c>
      <c r="L193" s="114" t="str">
        <f t="shared" ca="1" si="24"/>
        <v>SpellData.create(SID_MARK_OF_AGONY,"Mark of Agony",0,0,15,OrderId("slow"),1,ORDER_TYPE_TARGET);</v>
      </c>
      <c r="M193" s="127" t="s">
        <v>1669</v>
      </c>
      <c r="N193" s="127"/>
      <c r="O193" s="127"/>
      <c r="P193" s="127"/>
      <c r="Q193" s="127"/>
      <c r="R193" s="127"/>
      <c r="S193" s="127"/>
      <c r="T193" s="127"/>
      <c r="U193" s="127"/>
      <c r="V193" s="127"/>
      <c r="W193" s="127"/>
      <c r="X193" s="127"/>
    </row>
    <row r="194" spans="1:24" s="128" customFormat="1">
      <c r="A194" s="130" t="s">
        <v>321</v>
      </c>
      <c r="B194" s="115" t="str">
        <f t="shared" si="36"/>
        <v>SID_NETHER_IMPLOSION</v>
      </c>
      <c r="C194" s="115" t="str">
        <f ca="1">OFFSET(CreepAbilities!$A$1,MATCH($A194,CreepAbilities!$F:$F,0)-1,MATCH("技能",CreepAbilities!$1:$1,0)-1)</f>
        <v>虚空爆裂</v>
      </c>
      <c r="D194" s="115">
        <f ca="1">OFFSET(CreepAbilities!$A$1,MATCH($A194,CreepAbilities!$F:$F,0)-1,MATCH("Cast",CreepAbilities!$1:$1,0)-1)</f>
        <v>4</v>
      </c>
      <c r="E194" s="115">
        <f ca="1">OFFSET(CreepAbilities!$A$1,MATCH($A194,CreepAbilities!$F:$F,0)-1,MATCH("Cost",CreepAbilities!$1:$1,0)-1)</f>
        <v>0</v>
      </c>
      <c r="F194" s="115">
        <f ca="1">OFFSET(CreepAbilities!$A$1,MATCH($A194,CreepAbilities!$F:$F,0)-1,MATCH("Cooldown",CreepAbilities!$1:$1,0)-1)</f>
        <v>12</v>
      </c>
      <c r="G194" s="115" t="str">
        <f ca="1">IF(OFFSET(CreepAbilities!$A$1,MATCH($A194,CreepAbilities!$F:$F,0)-1,MATCH("OrderId",CreepAbilities!$1:$1,0)-1)=0,0,"OrderId("&amp;CHAR(34)&amp;OFFSET(CreepAbilities!$A$1,MATCH($A194,CreepAbilities!$F:$F,0)-1,MATCH("OrderId",CreepAbilities!$1:$1,0)-1)&amp;CHAR(34)&amp;")")</f>
        <v>OrderId("roar")</v>
      </c>
      <c r="H194" s="127">
        <v>1</v>
      </c>
      <c r="I194" s="121" t="s">
        <v>606</v>
      </c>
      <c r="J194" s="127"/>
      <c r="K194" s="114" t="str">
        <f t="shared" ca="1" si="35"/>
        <v>SpellData.create(SID_NETHER_IMPLOSION,"虚空爆裂",0,4,12,OrderId("roar"),1,ORDER_TYPE_IMMEDIATE);</v>
      </c>
      <c r="L194" s="114" t="str">
        <f t="shared" ca="1" si="24"/>
        <v>SpellData.create(SID_NETHER_IMPLOSION,"Nether Implosion",0,4,12,OrderId("roar"),1,ORDER_TYPE_IMMEDIATE);</v>
      </c>
      <c r="M194" s="127" t="s">
        <v>1669</v>
      </c>
      <c r="N194" s="127"/>
      <c r="O194" s="127"/>
      <c r="P194" s="127"/>
      <c r="Q194" s="127"/>
      <c r="R194" s="127"/>
      <c r="S194" s="127"/>
      <c r="T194" s="127"/>
      <c r="U194" s="127"/>
      <c r="V194" s="127"/>
      <c r="W194" s="127"/>
      <c r="X194" s="127"/>
    </row>
    <row r="195" spans="1:24" s="128" customFormat="1">
      <c r="A195" s="130" t="s">
        <v>322</v>
      </c>
      <c r="B195" s="115" t="str">
        <f t="shared" si="36"/>
        <v>SID_NETHER_BREATH</v>
      </c>
      <c r="C195" s="115" t="str">
        <f ca="1">OFFSET(CreepAbilities!$A$1,MATCH($A195,CreepAbilities!$F:$F,0)-1,MATCH("技能",CreepAbilities!$1:$1,0)-1)</f>
        <v>虚空吐息</v>
      </c>
      <c r="D195" s="115">
        <f ca="1">OFFSET(CreepAbilities!$A$1,MATCH($A195,CreepAbilities!$F:$F,0)-1,MATCH("Cast",CreepAbilities!$1:$1,0)-1)</f>
        <v>0</v>
      </c>
      <c r="E195" s="115">
        <f ca="1">OFFSET(CreepAbilities!$A$1,MATCH($A195,CreepAbilities!$F:$F,0)-1,MATCH("Cost",CreepAbilities!$1:$1,0)-1)</f>
        <v>0</v>
      </c>
      <c r="F195" s="115">
        <f ca="1">OFFSET(CreepAbilities!$A$1,MATCH($A195,CreepAbilities!$F:$F,0)-1,MATCH("Cooldown",CreepAbilities!$1:$1,0)-1)</f>
        <v>9</v>
      </c>
      <c r="G195" s="115" t="str">
        <f ca="1">IF(OFFSET(CreepAbilities!$A$1,MATCH($A195,CreepAbilities!$F:$F,0)-1,MATCH("OrderId",CreepAbilities!$1:$1,0)-1)=0,0,"OrderId("&amp;CHAR(34)&amp;OFFSET(CreepAbilities!$A$1,MATCH($A195,CreepAbilities!$F:$F,0)-1,MATCH("OrderId",CreepAbilities!$1:$1,0)-1)&amp;CHAR(34)&amp;")")</f>
        <v>OrderId("howlofterror")</v>
      </c>
      <c r="H195" s="127">
        <v>1</v>
      </c>
      <c r="I195" s="121" t="s">
        <v>606</v>
      </c>
      <c r="J195" s="127"/>
      <c r="K195" s="114" t="str">
        <f t="shared" ca="1" si="35"/>
        <v>SpellData.create(SID_NETHER_BREATH,"虚空吐息",0,0,9,OrderId("howlofterror"),1,ORDER_TYPE_IMMEDIATE);</v>
      </c>
      <c r="L195" s="114" t="str">
        <f t="shared" ca="1" si="24"/>
        <v>SpellData.create(SID_NETHER_BREATH,"Nether Breath",0,0,9,OrderId("howlofterror"),1,ORDER_TYPE_IMMEDIATE);</v>
      </c>
      <c r="M195" s="127" t="s">
        <v>1669</v>
      </c>
      <c r="N195" s="127"/>
      <c r="O195" s="127"/>
      <c r="P195" s="127"/>
      <c r="Q195" s="127"/>
      <c r="R195" s="127"/>
      <c r="S195" s="127"/>
      <c r="T195" s="127"/>
      <c r="U195" s="127"/>
      <c r="V195" s="127"/>
      <c r="W195" s="127"/>
      <c r="X195" s="127"/>
    </row>
    <row r="196" spans="1:24" s="128" customFormat="1">
      <c r="A196" s="130" t="s">
        <v>324</v>
      </c>
      <c r="B196" s="115" t="str">
        <f t="shared" si="36"/>
        <v>SID_NETHER_SLOW</v>
      </c>
      <c r="C196" s="115" t="str">
        <f ca="1">OFFSET(CreepAbilities!$A$1,MATCH($A196,CreepAbilities!$F:$F,0)-1,MATCH("技能",CreepAbilities!$1:$1,0)-1)</f>
        <v>迟缓</v>
      </c>
      <c r="D196" s="115">
        <f ca="1">OFFSET(CreepAbilities!$A$1,MATCH($A196,CreepAbilities!$F:$F,0)-1,MATCH("Cast",CreepAbilities!$1:$1,0)-1)</f>
        <v>0</v>
      </c>
      <c r="E196" s="115">
        <f ca="1">OFFSET(CreepAbilities!$A$1,MATCH($A196,CreepAbilities!$F:$F,0)-1,MATCH("Cost",CreepAbilities!$1:$1,0)-1)</f>
        <v>0</v>
      </c>
      <c r="F196" s="115">
        <f ca="1">OFFSET(CreepAbilities!$A$1,MATCH($A196,CreepAbilities!$F:$F,0)-1,MATCH("Cooldown",CreepAbilities!$1:$1,0)-1)</f>
        <v>7</v>
      </c>
      <c r="G196" s="115" t="str">
        <f ca="1">IF(OFFSET(CreepAbilities!$A$1,MATCH($A196,CreepAbilities!$F:$F,0)-1,MATCH("OrderId",CreepAbilities!$1:$1,0)-1)=0,0,"OrderId("&amp;CHAR(34)&amp;OFFSET(CreepAbilities!$A$1,MATCH($A196,CreepAbilities!$F:$F,0)-1,MATCH("OrderId",CreepAbilities!$1:$1,0)-1)&amp;CHAR(34)&amp;")")</f>
        <v>OrderId("slow")</v>
      </c>
      <c r="H196" s="127">
        <v>1</v>
      </c>
      <c r="I196" s="127" t="s">
        <v>730</v>
      </c>
      <c r="J196" s="127"/>
      <c r="K196" s="114" t="str">
        <f t="shared" ca="1" si="35"/>
        <v>SpellData.create(SID_NETHER_SLOW,"迟缓",0,0,7,OrderId("slow"),1,ORDER_TYPE_TARGET);</v>
      </c>
      <c r="L196" s="114" t="str">
        <f t="shared" ca="1" si="24"/>
        <v>SpellData.create(SID_NETHER_SLOW,"Nether Slow",0,0,7,OrderId("slow"),1,ORDER_TYPE_TARGET);</v>
      </c>
      <c r="M196" s="127" t="s">
        <v>1669</v>
      </c>
      <c r="N196" s="127"/>
      <c r="O196" s="127"/>
      <c r="P196" s="127"/>
      <c r="Q196" s="127"/>
      <c r="R196" s="127"/>
      <c r="S196" s="127"/>
      <c r="T196" s="127"/>
      <c r="U196" s="127"/>
      <c r="V196" s="127"/>
      <c r="W196" s="127"/>
      <c r="X196" s="127"/>
    </row>
    <row r="197" spans="1:24" s="128" customFormat="1">
      <c r="A197" s="130" t="s">
        <v>1020</v>
      </c>
      <c r="B197" s="115" t="str">
        <f t="shared" si="36"/>
        <v>SID_METEOR</v>
      </c>
      <c r="C197" s="115" t="str">
        <f ca="1">OFFSET(CreepAbilities!$A$1,MATCH($A197,CreepAbilities!$F:$F,0)-1,MATCH("技能",CreepAbilities!$1:$1,0)-1)</f>
        <v>陨石</v>
      </c>
      <c r="D197" s="115">
        <f ca="1">OFFSET(CreepAbilities!$A$1,MATCH($A197,CreepAbilities!$F:$F,0)-1,MATCH("Cast",CreepAbilities!$1:$1,0)-1)</f>
        <v>0</v>
      </c>
      <c r="E197" s="115">
        <f ca="1">OFFSET(CreepAbilities!$A$1,MATCH($A197,CreepAbilities!$F:$F,0)-1,MATCH("Cost",CreepAbilities!$1:$1,0)-1)</f>
        <v>0</v>
      </c>
      <c r="F197" s="115">
        <f ca="1">OFFSET(CreepAbilities!$A$1,MATCH($A197,CreepAbilities!$F:$F,0)-1,MATCH("Cooldown",CreepAbilities!$1:$1,0)-1)</f>
        <v>7</v>
      </c>
      <c r="G197" s="115" t="str">
        <f ca="1">IF(OFFSET(CreepAbilities!$A$1,MATCH($A197,CreepAbilities!$F:$F,0)-1,MATCH("OrderId",CreepAbilities!$1:$1,0)-1)=0,0,"OrderId("&amp;CHAR(34)&amp;OFFSET(CreepAbilities!$A$1,MATCH($A197,CreepAbilities!$F:$F,0)-1,MATCH("OrderId",CreepAbilities!$1:$1,0)-1)&amp;CHAR(34)&amp;")")</f>
        <v>OrderId("blizzard")</v>
      </c>
      <c r="H197" s="127">
        <v>1</v>
      </c>
      <c r="I197" s="127" t="s">
        <v>776</v>
      </c>
      <c r="J197" s="127"/>
      <c r="K197" s="114" t="str">
        <f t="shared" ca="1" si="35"/>
        <v>SpellData.create(SID_METEOR,"陨石",0,0,7,OrderId("blizzard"),1,ORDER_TYPE_POINT);</v>
      </c>
      <c r="L197" s="114" t="str">
        <f t="shared" ca="1" si="24"/>
        <v>SpellData.create(SID_METEOR,"Meteor",0,0,7,OrderId("blizzard"),1,ORDER_TYPE_POINT);</v>
      </c>
      <c r="M197" s="127" t="s">
        <v>1669</v>
      </c>
      <c r="N197" s="127"/>
      <c r="O197" s="127"/>
      <c r="P197" s="127"/>
      <c r="Q197" s="127"/>
      <c r="R197" s="127"/>
      <c r="S197" s="127"/>
      <c r="T197" s="127"/>
      <c r="U197" s="127"/>
      <c r="V197" s="127"/>
      <c r="W197" s="127"/>
      <c r="X197" s="127"/>
    </row>
    <row r="198" spans="1:24" s="128" customFormat="1">
      <c r="A198" s="130" t="s">
        <v>1021</v>
      </c>
      <c r="B198" s="115" t="str">
        <f t="shared" si="36"/>
        <v>SID_BURNING</v>
      </c>
      <c r="C198" s="115" t="str">
        <f ca="1">OFFSET(CreepAbilities!$A$1,MATCH($A198,CreepAbilities!$F:$F,0)-1,MATCH("技能",CreepAbilities!$1:$1,0)-1)</f>
        <v>燃烧</v>
      </c>
      <c r="D198" s="115">
        <f ca="1">OFFSET(CreepAbilities!$A$1,MATCH($A198,CreepAbilities!$F:$F,0)-1,MATCH("Cast",CreepAbilities!$1:$1,0)-1)</f>
        <v>0</v>
      </c>
      <c r="E198" s="115">
        <f ca="1">OFFSET(CreepAbilities!$A$1,MATCH($A198,CreepAbilities!$F:$F,0)-1,MATCH("Cost",CreepAbilities!$1:$1,0)-1)</f>
        <v>0</v>
      </c>
      <c r="F198" s="115">
        <f ca="1">OFFSET(CreepAbilities!$A$1,MATCH($A198,CreepAbilities!$F:$F,0)-1,MATCH("Cooldown",CreepAbilities!$1:$1,0)-1)</f>
        <v>20</v>
      </c>
      <c r="G198" s="115" t="str">
        <f ca="1">IF(OFFSET(CreepAbilities!$A$1,MATCH($A198,CreepAbilities!$F:$F,0)-1,MATCH("OrderId",CreepAbilities!$1:$1,0)-1)=0,0,"OrderId("&amp;CHAR(34)&amp;OFFSET(CreepAbilities!$A$1,MATCH($A198,CreepAbilities!$F:$F,0)-1,MATCH("OrderId",CreepAbilities!$1:$1,0)-1)&amp;CHAR(34)&amp;")")</f>
        <v>OrderId("roar")</v>
      </c>
      <c r="H198" s="127">
        <v>1</v>
      </c>
      <c r="I198" s="121" t="s">
        <v>606</v>
      </c>
      <c r="J198" s="127"/>
      <c r="K198" s="114" t="str">
        <f t="shared" ca="1" si="35"/>
        <v>SpellData.create(SID_BURNING,"燃烧",0,0,20,OrderId("roar"),1,ORDER_TYPE_IMMEDIATE);</v>
      </c>
      <c r="L198" s="114" t="str">
        <f t="shared" ca="1" si="24"/>
        <v>SpellData.create(SID_BURNING,"Burning",0,0,20,OrderId("roar"),1,ORDER_TYPE_IMMEDIATE);</v>
      </c>
      <c r="M198" s="127" t="s">
        <v>1669</v>
      </c>
      <c r="N198" s="127"/>
      <c r="O198" s="127"/>
      <c r="P198" s="127"/>
      <c r="Q198" s="127"/>
      <c r="R198" s="127"/>
      <c r="S198" s="127"/>
      <c r="T198" s="127"/>
      <c r="U198" s="127"/>
      <c r="V198" s="127"/>
      <c r="W198" s="127"/>
      <c r="X198" s="127"/>
    </row>
    <row r="199" spans="1:24" s="128" customFormat="1">
      <c r="A199" s="121" t="s">
        <v>326</v>
      </c>
      <c r="B199" s="115" t="str">
        <f t="shared" si="36"/>
        <v>SID_CRUSHING_BLOW</v>
      </c>
      <c r="C199" s="115" t="str">
        <f ca="1">OFFSET(CreepAbilities!$A$1,MATCH($A199,CreepAbilities!$F:$F,0)-1,MATCH("技能",CreepAbilities!$1:$1,0)-1)</f>
        <v>重拳</v>
      </c>
      <c r="D199" s="115">
        <f ca="1">OFFSET(CreepAbilities!$A$1,MATCH($A199,CreepAbilities!$F:$F,0)-1,MATCH("Cast",CreepAbilities!$1:$1,0)-1)</f>
        <v>2</v>
      </c>
      <c r="E199" s="115">
        <f ca="1">OFFSET(CreepAbilities!$A$1,MATCH($A199,CreepAbilities!$F:$F,0)-1,MATCH("Cost",CreepAbilities!$1:$1,0)-1)</f>
        <v>0</v>
      </c>
      <c r="F199" s="115">
        <f ca="1">OFFSET(CreepAbilities!$A$1,MATCH($A199,CreepAbilities!$F:$F,0)-1,MATCH("Cooldown",CreepAbilities!$1:$1,0)-1)</f>
        <v>6</v>
      </c>
      <c r="G199" s="115" t="str">
        <f ca="1">IF(OFFSET(CreepAbilities!$A$1,MATCH($A199,CreepAbilities!$F:$F,0)-1,MATCH("OrderId",CreepAbilities!$1:$1,0)-1)=0,0,"OrderId("&amp;CHAR(34)&amp;OFFSET(CreepAbilities!$A$1,MATCH($A199,CreepAbilities!$F:$F,0)-1,MATCH("OrderId",CreepAbilities!$1:$1,0)-1)&amp;CHAR(34)&amp;")")</f>
        <v>OrderId("sleep")</v>
      </c>
      <c r="H199" s="127">
        <v>1</v>
      </c>
      <c r="I199" s="127" t="s">
        <v>730</v>
      </c>
      <c r="J199" s="127"/>
      <c r="K199" s="114" t="str">
        <f t="shared" ca="1" si="35"/>
        <v>SpellData.create(SID_CRUSHING_BLOW,"重拳",0,2,6,OrderId("sleep"),1,ORDER_TYPE_TARGET);</v>
      </c>
      <c r="L199" s="114" t="str">
        <f t="shared" ca="1" si="24"/>
        <v>SpellData.create(SID_CRUSHING_BLOW,"Crushing Blow",0,2,6,OrderId("sleep"),1,ORDER_TYPE_TARGET);</v>
      </c>
      <c r="M199" s="127" t="s">
        <v>1669</v>
      </c>
      <c r="N199" s="127"/>
      <c r="O199" s="127"/>
      <c r="P199" s="127"/>
      <c r="Q199" s="127"/>
      <c r="R199" s="127"/>
      <c r="S199" s="127"/>
      <c r="T199" s="127"/>
      <c r="U199" s="127"/>
      <c r="V199" s="127"/>
      <c r="W199" s="127"/>
      <c r="X199" s="127"/>
    </row>
    <row r="200" spans="1:24" s="128" customFormat="1">
      <c r="A200" s="121" t="s">
        <v>327</v>
      </c>
      <c r="B200" s="115" t="str">
        <f t="shared" si="36"/>
        <v>SID_FOREST_STOMP</v>
      </c>
      <c r="C200" s="115" t="str">
        <f ca="1">OFFSET(CreepAbilities!$A$1,MATCH($A200,CreepAbilities!$F:$F,0)-1,MATCH("技能",CreepAbilities!$1:$1,0)-1)</f>
        <v>震地</v>
      </c>
      <c r="D200" s="115">
        <f ca="1">OFFSET(CreepAbilities!$A$1,MATCH($A200,CreepAbilities!$F:$F,0)-1,MATCH("Cast",CreepAbilities!$1:$1,0)-1)</f>
        <v>0</v>
      </c>
      <c r="E200" s="115">
        <f ca="1">OFFSET(CreepAbilities!$A$1,MATCH($A200,CreepAbilities!$F:$F,0)-1,MATCH("Cost",CreepAbilities!$1:$1,0)-1)</f>
        <v>0</v>
      </c>
      <c r="F200" s="115">
        <f ca="1">OFFSET(CreepAbilities!$A$1,MATCH($A200,CreepAbilities!$F:$F,0)-1,MATCH("Cooldown",CreepAbilities!$1:$1,0)-1)</f>
        <v>12</v>
      </c>
      <c r="G200" s="115" t="str">
        <f ca="1">IF(OFFSET(CreepAbilities!$A$1,MATCH($A200,CreepAbilities!$F:$F,0)-1,MATCH("OrderId",CreepAbilities!$1:$1,0)-1)=0,0,"OrderId("&amp;CHAR(34)&amp;OFFSET(CreepAbilities!$A$1,MATCH($A200,CreepAbilities!$F:$F,0)-1,MATCH("OrderId",CreepAbilities!$1:$1,0)-1)&amp;CHAR(34)&amp;")")</f>
        <v>OrderId("roar")</v>
      </c>
      <c r="H200" s="127">
        <v>1</v>
      </c>
      <c r="I200" s="121" t="s">
        <v>606</v>
      </c>
      <c r="J200" s="127"/>
      <c r="K200" s="114" t="str">
        <f t="shared" ca="1" si="35"/>
        <v>SpellData.create(SID_FOREST_STOMP,"震地",0,0,12,OrderId("roar"),1,ORDER_TYPE_IMMEDIATE);</v>
      </c>
      <c r="L200" s="114" t="str">
        <f t="shared" ca="1" si="24"/>
        <v>SpellData.create(SID_FOREST_STOMP,"Forest Stomp",0,0,12,OrderId("roar"),1,ORDER_TYPE_IMMEDIATE);</v>
      </c>
      <c r="M200" s="127" t="s">
        <v>1669</v>
      </c>
      <c r="N200" s="127"/>
      <c r="O200" s="127"/>
      <c r="P200" s="127"/>
      <c r="Q200" s="127"/>
      <c r="R200" s="127"/>
      <c r="S200" s="127"/>
      <c r="T200" s="127"/>
      <c r="U200" s="127"/>
      <c r="V200" s="127"/>
      <c r="W200" s="127"/>
      <c r="X200" s="127"/>
    </row>
    <row r="201" spans="1:24" s="128" customFormat="1">
      <c r="A201" s="121" t="s">
        <v>1025</v>
      </c>
      <c r="B201" s="115" t="str">
        <f t="shared" si="36"/>
        <v>SID_CORPSE_RAIN</v>
      </c>
      <c r="C201" s="115" t="str">
        <f ca="1">OFFSET(CreepAbilities!$A$1,MATCH($A201,CreepAbilities!$F:$F,0)-1,MATCH("技能",CreepAbilities!$1:$1,0)-1)</f>
        <v>尸雨</v>
      </c>
      <c r="D201" s="115">
        <f ca="1">OFFSET(CreepAbilities!$A$1,MATCH($A201,CreepAbilities!$F:$F,0)-1,MATCH("Cast",CreepAbilities!$1:$1,0)-1)</f>
        <v>0</v>
      </c>
      <c r="E201" s="115">
        <f ca="1">OFFSET(CreepAbilities!$A$1,MATCH($A201,CreepAbilities!$F:$F,0)-1,MATCH("Cost",CreepAbilities!$1:$1,0)-1)</f>
        <v>0</v>
      </c>
      <c r="F201" s="115">
        <f ca="1">OFFSET(CreepAbilities!$A$1,MATCH($A201,CreepAbilities!$F:$F,0)-1,MATCH("Cooldown",CreepAbilities!$1:$1,0)-1)</f>
        <v>12</v>
      </c>
      <c r="G201" s="115" t="str">
        <f ca="1">IF(OFFSET(CreepAbilities!$A$1,MATCH($A201,CreepAbilities!$F:$F,0)-1,MATCH("OrderId",CreepAbilities!$1:$1,0)-1)=0,0,"OrderId("&amp;CHAR(34)&amp;OFFSET(CreepAbilities!$A$1,MATCH($A201,CreepAbilities!$F:$F,0)-1,MATCH("OrderId",CreepAbilities!$1:$1,0)-1)&amp;CHAR(34)&amp;")")</f>
        <v>OrderId("slow")</v>
      </c>
      <c r="H201" s="127">
        <v>1</v>
      </c>
      <c r="I201" s="127" t="s">
        <v>730</v>
      </c>
      <c r="J201" s="127"/>
      <c r="K201" s="114" t="str">
        <f t="shared" ca="1" si="35"/>
        <v>SpellData.create(SID_CORPSE_RAIN,"尸雨",0,0,12,OrderId("slow"),1,ORDER_TYPE_TARGET);</v>
      </c>
      <c r="L201" s="114" t="str">
        <f t="shared" ca="1" si="24"/>
        <v>SpellData.create(SID_CORPSE_RAIN,"Corpse Rain",0,0,12,OrderId("slow"),1,ORDER_TYPE_TARGET);</v>
      </c>
      <c r="M201" s="127" t="s">
        <v>1669</v>
      </c>
      <c r="N201" s="127"/>
      <c r="O201" s="127"/>
      <c r="P201" s="127"/>
      <c r="Q201" s="127"/>
      <c r="R201" s="127"/>
      <c r="S201" s="127"/>
      <c r="T201" s="127"/>
      <c r="U201" s="127"/>
      <c r="V201" s="127"/>
      <c r="W201" s="127"/>
      <c r="X201" s="127"/>
    </row>
    <row r="202" spans="1:24" s="128" customFormat="1">
      <c r="A202" s="121" t="s">
        <v>1026</v>
      </c>
      <c r="B202" s="115" t="str">
        <f t="shared" si="36"/>
        <v>SID_VOODOO_DOLL</v>
      </c>
      <c r="C202" s="115" t="str">
        <f ca="1">OFFSET(CreepAbilities!$A$1,MATCH($A202,CreepAbilities!$F:$F,0)-1,MATCH("技能",CreepAbilities!$1:$1,0)-1)</f>
        <v>巫毒娃娃</v>
      </c>
      <c r="D202" s="115">
        <f ca="1">OFFSET(CreepAbilities!$A$1,MATCH($A202,CreepAbilities!$F:$F,0)-1,MATCH("Cast",CreepAbilities!$1:$1,0)-1)</f>
        <v>0</v>
      </c>
      <c r="E202" s="115">
        <f ca="1">OFFSET(CreepAbilities!$A$1,MATCH($A202,CreepAbilities!$F:$F,0)-1,MATCH("Cost",CreepAbilities!$1:$1,0)-1)</f>
        <v>0</v>
      </c>
      <c r="F202" s="115">
        <f ca="1">OFFSET(CreepAbilities!$A$1,MATCH($A202,CreepAbilities!$F:$F,0)-1,MATCH("Cooldown",CreepAbilities!$1:$1,0)-1)</f>
        <v>20</v>
      </c>
      <c r="G202" s="115" t="str">
        <f ca="1">IF(OFFSET(CreepAbilities!$A$1,MATCH($A202,CreepAbilities!$F:$F,0)-1,MATCH("OrderId",CreepAbilities!$1:$1,0)-1)=0,0,"OrderId("&amp;CHAR(34)&amp;OFFSET(CreepAbilities!$A$1,MATCH($A202,CreepAbilities!$F:$F,0)-1,MATCH("OrderId",CreepAbilities!$1:$1,0)-1)&amp;CHAR(34)&amp;")")</f>
        <v>OrderId("sleep")</v>
      </c>
      <c r="H202" s="127">
        <v>1</v>
      </c>
      <c r="I202" s="127" t="s">
        <v>730</v>
      </c>
      <c r="J202" s="127"/>
      <c r="K202" s="114" t="str">
        <f t="shared" ca="1" si="35"/>
        <v>SpellData.create(SID_VOODOO_DOLL,"巫毒娃娃",0,0,20,OrderId("sleep"),1,ORDER_TYPE_TARGET);</v>
      </c>
      <c r="L202" s="114" t="str">
        <f t="shared" ca="1" si="24"/>
        <v>SpellData.create(SID_VOODOO_DOLL,"Voodoo Doll",0,0,20,OrderId("sleep"),1,ORDER_TYPE_TARGET);</v>
      </c>
      <c r="M202" s="127" t="s">
        <v>1669</v>
      </c>
      <c r="N202" s="127"/>
      <c r="O202" s="127"/>
      <c r="P202" s="127"/>
      <c r="Q202" s="127"/>
      <c r="R202" s="127"/>
      <c r="S202" s="127"/>
      <c r="T202" s="127"/>
      <c r="U202" s="127"/>
      <c r="V202" s="127"/>
      <c r="W202" s="127"/>
      <c r="X202" s="127"/>
    </row>
    <row r="203" spans="1:24" s="128" customFormat="1">
      <c r="A203" s="121" t="s">
        <v>1582</v>
      </c>
      <c r="B203" s="115" t="str">
        <f t="shared" si="36"/>
        <v>SID_VOODOO_DOLL_ILLUSION</v>
      </c>
      <c r="C203" s="115" t="s">
        <v>1583</v>
      </c>
      <c r="D203" s="115">
        <v>0</v>
      </c>
      <c r="E203" s="115">
        <v>0</v>
      </c>
      <c r="F203" s="115">
        <v>0</v>
      </c>
      <c r="G203" s="115">
        <v>852274</v>
      </c>
      <c r="H203" s="127">
        <v>1</v>
      </c>
      <c r="I203" s="127" t="s">
        <v>730</v>
      </c>
      <c r="J203" s="127"/>
      <c r="K203" s="114" t="str">
        <f t="shared" si="35"/>
        <v>SpellData.create(SID_VOODOO_DOLL_ILLUSION,"DUMMY",0,0,0,852274,1,ORDER_TYPE_TARGET);</v>
      </c>
      <c r="L203" s="114" t="str">
        <f t="shared" si="24"/>
        <v>SpellData.create(SID_VOODOO_DOLL_ILLUSION,"Voodoo Doll illusion",0,0,0,852274,1,ORDER_TYPE_TARGET);</v>
      </c>
      <c r="M203" s="127" t="s">
        <v>1669</v>
      </c>
      <c r="N203" s="127"/>
      <c r="O203" s="127"/>
      <c r="P203" s="127"/>
      <c r="Q203" s="127"/>
      <c r="R203" s="127"/>
      <c r="S203" s="127"/>
      <c r="T203" s="127"/>
      <c r="U203" s="127"/>
      <c r="V203" s="127"/>
      <c r="W203" s="127"/>
      <c r="X203" s="127"/>
    </row>
    <row r="204" spans="1:24" s="128" customFormat="1">
      <c r="A204" s="121" t="s">
        <v>1028</v>
      </c>
      <c r="B204" s="115" t="str">
        <f t="shared" si="36"/>
        <v>SID_SLAM_STRIKE</v>
      </c>
      <c r="C204" s="115" t="str">
        <f ca="1">OFFSET(CreepAbilities!$A$1,MATCH($A204,CreepAbilities!$F:$F,0)-1,MATCH("技能",CreepAbilities!$1:$1,0)-1)</f>
        <v>分裂攻击（被动）</v>
      </c>
      <c r="D204" s="115">
        <f ca="1">OFFSET(CreepAbilities!$A$1,MATCH($A204,CreepAbilities!$F:$F,0)-1,MATCH("Cast",CreepAbilities!$1:$1,0)-1)</f>
        <v>0</v>
      </c>
      <c r="E204" s="115">
        <f ca="1">OFFSET(CreepAbilities!$A$1,MATCH($A204,CreepAbilities!$F:$F,0)-1,MATCH("Cost",CreepAbilities!$1:$1,0)-1)</f>
        <v>0</v>
      </c>
      <c r="F204" s="115">
        <f ca="1">OFFSET(CreepAbilities!$A$1,MATCH($A204,CreepAbilities!$F:$F,0)-1,MATCH("Cooldown",CreepAbilities!$1:$1,0)-1)</f>
        <v>0</v>
      </c>
      <c r="G204" s="115" t="str">
        <f ca="1">IF(OFFSET(CreepAbilities!$A$1,MATCH($A204,CreepAbilities!$F:$F,0)-1,MATCH("OrderId",CreepAbilities!$1:$1,0)-1)=0,0,"OrderId("&amp;CHAR(34)&amp;OFFSET(CreepAbilities!$A$1,MATCH($A204,CreepAbilities!$F:$F,0)-1,MATCH("OrderId",CreepAbilities!$1:$1,0)-1)&amp;CHAR(34)&amp;")")</f>
        <v>OrderId("roar")</v>
      </c>
      <c r="H204" s="127">
        <v>1</v>
      </c>
      <c r="I204" s="121" t="s">
        <v>606</v>
      </c>
      <c r="J204" s="127"/>
      <c r="K204" s="114" t="str">
        <f t="shared" ca="1" si="35"/>
        <v>SpellData.create(SID_SLAM_STRIKE,"分裂攻击（被动）",0,0,0,OrderId("roar"),1,ORDER_TYPE_IMMEDIATE);</v>
      </c>
      <c r="L204" s="114" t="str">
        <f t="shared" ca="1" si="24"/>
        <v>SpellData.create(SID_SLAM_STRIKE,"Slam Strike",0,0,0,OrderId("roar"),1,ORDER_TYPE_IMMEDIATE);</v>
      </c>
      <c r="M204" s="127" t="s">
        <v>1669</v>
      </c>
      <c r="N204" s="127"/>
      <c r="O204" s="127"/>
      <c r="P204" s="127"/>
      <c r="Q204" s="127"/>
      <c r="R204" s="127"/>
      <c r="S204" s="127"/>
      <c r="T204" s="127"/>
      <c r="U204" s="127"/>
      <c r="V204" s="127"/>
      <c r="W204" s="127"/>
      <c r="X204" s="127"/>
    </row>
    <row r="205" spans="1:24" s="128" customFormat="1">
      <c r="A205" s="121" t="s">
        <v>1029</v>
      </c>
      <c r="B205" s="115" t="str">
        <f t="shared" si="36"/>
        <v>SID_VOMIT</v>
      </c>
      <c r="C205" s="115" t="str">
        <f ca="1">OFFSET(CreepAbilities!$A$1,MATCH($A205,CreepAbilities!$F:$F,0)-1,MATCH("技能",CreepAbilities!$1:$1,0)-1)</f>
        <v>呕吐</v>
      </c>
      <c r="D205" s="115">
        <f ca="1">OFFSET(CreepAbilities!$A$1,MATCH($A205,CreepAbilities!$F:$F,0)-1,MATCH("Cast",CreepAbilities!$1:$1,0)-1)</f>
        <v>4</v>
      </c>
      <c r="E205" s="115">
        <f ca="1">OFFSET(CreepAbilities!$A$1,MATCH($A205,CreepAbilities!$F:$F,0)-1,MATCH("Cost",CreepAbilities!$1:$1,0)-1)</f>
        <v>0</v>
      </c>
      <c r="F205" s="115">
        <f ca="1">OFFSET(CreepAbilities!$A$1,MATCH($A205,CreepAbilities!$F:$F,0)-1,MATCH("Cooldown",CreepAbilities!$1:$1,0)-1)</f>
        <v>0</v>
      </c>
      <c r="G205" s="115" t="str">
        <f ca="1">IF(OFFSET(CreepAbilities!$A$1,MATCH($A205,CreepAbilities!$F:$F,0)-1,MATCH("OrderId",CreepAbilities!$1:$1,0)-1)=0,0,"OrderId("&amp;CHAR(34)&amp;OFFSET(CreepAbilities!$A$1,MATCH($A205,CreepAbilities!$F:$F,0)-1,MATCH("OrderId",CreepAbilities!$1:$1,0)-1)&amp;CHAR(34)&amp;")")</f>
        <v>OrderId("howlofterror")</v>
      </c>
      <c r="H205" s="127">
        <v>1</v>
      </c>
      <c r="I205" s="121" t="s">
        <v>606</v>
      </c>
      <c r="J205" s="127"/>
      <c r="K205" s="114" t="str">
        <f t="shared" ca="1" si="35"/>
        <v>SpellData.create(SID_VOMIT,"呕吐",0,4,0,OrderId("howlofterror"),1,ORDER_TYPE_IMMEDIATE);</v>
      </c>
      <c r="L205" s="114" t="str">
        <f t="shared" ca="1" si="24"/>
        <v>SpellData.create(SID_VOMIT,"Vomit",0,4,0,OrderId("howlofterror"),1,ORDER_TYPE_IMMEDIATE);</v>
      </c>
      <c r="M205" s="127" t="s">
        <v>1669</v>
      </c>
      <c r="N205" s="127"/>
      <c r="O205" s="127"/>
      <c r="P205" s="127"/>
      <c r="Q205" s="127"/>
      <c r="R205" s="127"/>
      <c r="S205" s="127"/>
      <c r="T205" s="127"/>
      <c r="U205" s="127"/>
      <c r="V205" s="127"/>
      <c r="W205" s="127"/>
      <c r="X205" s="127"/>
    </row>
    <row r="206" spans="1:24" s="128" customFormat="1">
      <c r="A206" s="121" t="s">
        <v>1032</v>
      </c>
      <c r="B206" s="115" t="str">
        <f t="shared" si="36"/>
        <v>SID_POISON_DART</v>
      </c>
      <c r="C206" s="115" t="str">
        <f ca="1">OFFSET(CreepAbilities!$A$1,MATCH($A206,CreepAbilities!$F:$F,0)-1,MATCH("技能",CreepAbilities!$1:$1,0)-1)</f>
        <v>毒液箭</v>
      </c>
      <c r="D206" s="115">
        <f ca="1">OFFSET(CreepAbilities!$A$1,MATCH($A206,CreepAbilities!$F:$F,0)-1,MATCH("Cast",CreepAbilities!$1:$1,0)-1)</f>
        <v>0</v>
      </c>
      <c r="E206" s="115">
        <f ca="1">OFFSET(CreepAbilities!$A$1,MATCH($A206,CreepAbilities!$F:$F,0)-1,MATCH("Cost",CreepAbilities!$1:$1,0)-1)</f>
        <v>0</v>
      </c>
      <c r="F206" s="115">
        <f ca="1">OFFSET(CreepAbilities!$A$1,MATCH($A206,CreepAbilities!$F:$F,0)-1,MATCH("Cooldown",CreepAbilities!$1:$1,0)-1)</f>
        <v>4</v>
      </c>
      <c r="G206" s="115" t="str">
        <f ca="1">IF(OFFSET(CreepAbilities!$A$1,MATCH($A206,CreepAbilities!$F:$F,0)-1,MATCH("OrderId",CreepAbilities!$1:$1,0)-1)=0,0,"OrderId("&amp;CHAR(34)&amp;OFFSET(CreepAbilities!$A$1,MATCH($A206,CreepAbilities!$F:$F,0)-1,MATCH("OrderId",CreepAbilities!$1:$1,0)-1)&amp;CHAR(34)&amp;")")</f>
        <v>OrderId("sleep")</v>
      </c>
      <c r="H206" s="127">
        <v>1</v>
      </c>
      <c r="I206" s="127" t="s">
        <v>730</v>
      </c>
      <c r="J206" s="127"/>
      <c r="K206" s="114" t="str">
        <f t="shared" ca="1" si="35"/>
        <v>SpellData.create(SID_POISON_DART,"毒液箭",0,0,4,OrderId("sleep"),1,ORDER_TYPE_TARGET);</v>
      </c>
      <c r="L206" s="114" t="str">
        <f t="shared" ca="1" si="24"/>
        <v>SpellData.create(SID_POISON_DART,"Poison Dart",0,0,4,OrderId("sleep"),1,ORDER_TYPE_TARGET);</v>
      </c>
      <c r="M206" s="127" t="s">
        <v>1669</v>
      </c>
      <c r="N206" s="127"/>
      <c r="O206" s="127"/>
      <c r="P206" s="127"/>
      <c r="Q206" s="127"/>
      <c r="R206" s="127"/>
      <c r="S206" s="127"/>
      <c r="T206" s="127"/>
      <c r="U206" s="127"/>
      <c r="V206" s="127"/>
      <c r="W206" s="127"/>
      <c r="X206" s="127"/>
    </row>
    <row r="207" spans="1:24" s="128" customFormat="1">
      <c r="A207" s="121" t="s">
        <v>1033</v>
      </c>
      <c r="B207" s="115" t="str">
        <f t="shared" si="36"/>
        <v>SID_GRIM_TOTEM</v>
      </c>
      <c r="C207" s="115" t="str">
        <f ca="1">OFFSET(CreepAbilities!$A$1,MATCH($A207,CreepAbilities!$F:$F,0)-1,MATCH("技能",CreepAbilities!$1:$1,0)-1)</f>
        <v>恐怖图腾</v>
      </c>
      <c r="D207" s="115">
        <f ca="1">OFFSET(CreepAbilities!$A$1,MATCH($A207,CreepAbilities!$F:$F,0)-1,MATCH("Cast",CreepAbilities!$1:$1,0)-1)</f>
        <v>0</v>
      </c>
      <c r="E207" s="115">
        <f ca="1">OFFSET(CreepAbilities!$A$1,MATCH($A207,CreepAbilities!$F:$F,0)-1,MATCH("Cost",CreepAbilities!$1:$1,0)-1)</f>
        <v>0</v>
      </c>
      <c r="F207" s="115">
        <f ca="1">OFFSET(CreepAbilities!$A$1,MATCH($A207,CreepAbilities!$F:$F,0)-1,MATCH("Cooldown",CreepAbilities!$1:$1,0)-1)</f>
        <v>8</v>
      </c>
      <c r="G207" s="115" t="str">
        <f ca="1">IF(OFFSET(CreepAbilities!$A$1,MATCH($A207,CreepAbilities!$F:$F,0)-1,MATCH("OrderId",CreepAbilities!$1:$1,0)-1)=0,0,"OrderId("&amp;CHAR(34)&amp;OFFSET(CreepAbilities!$A$1,MATCH($A207,CreepAbilities!$F:$F,0)-1,MATCH("OrderId",CreepAbilities!$1:$1,0)-1)&amp;CHAR(34)&amp;")")</f>
        <v>OrderId("healingward")</v>
      </c>
      <c r="H207" s="127">
        <v>1</v>
      </c>
      <c r="I207" s="121" t="s">
        <v>606</v>
      </c>
      <c r="J207" s="127"/>
      <c r="K207" s="114" t="str">
        <f t="shared" ca="1" si="35"/>
        <v>SpellData.create(SID_GRIM_TOTEM,"恐怖图腾",0,0,8,OrderId("healingward"),1,ORDER_TYPE_IMMEDIATE);</v>
      </c>
      <c r="L207" s="114" t="str">
        <f t="shared" ca="1" si="24"/>
        <v>SpellData.create(SID_GRIM_TOTEM,"Grim Totem",0,0,8,OrderId("healingward"),1,ORDER_TYPE_IMMEDIATE);</v>
      </c>
      <c r="M207" s="127" t="s">
        <v>1669</v>
      </c>
      <c r="N207" s="127"/>
      <c r="O207" s="127"/>
      <c r="P207" s="127"/>
      <c r="Q207" s="127"/>
      <c r="R207" s="127"/>
      <c r="S207" s="127"/>
      <c r="T207" s="127"/>
      <c r="U207" s="127"/>
      <c r="V207" s="127"/>
      <c r="W207" s="127"/>
      <c r="X207" s="127"/>
    </row>
    <row r="208" spans="1:24" s="128" customFormat="1">
      <c r="A208" s="121" t="s">
        <v>1035</v>
      </c>
      <c r="B208" s="115" t="str">
        <f t="shared" si="36"/>
        <v>SID_VICIOUS_STRIKE</v>
      </c>
      <c r="C208" s="115" t="str">
        <f ca="1">OFFSET(CreepAbilities!$A$1,MATCH($A208,CreepAbilities!$F:$F,0)-1,MATCH("技能",CreepAbilities!$1:$1,0)-1)</f>
        <v>险恶打击</v>
      </c>
      <c r="D208" s="115">
        <f ca="1">OFFSET(CreepAbilities!$A$1,MATCH($A208,CreepAbilities!$F:$F,0)-1,MATCH("Cast",CreepAbilities!$1:$1,0)-1)</f>
        <v>0</v>
      </c>
      <c r="E208" s="115">
        <f ca="1">OFFSET(CreepAbilities!$A$1,MATCH($A208,CreepAbilities!$F:$F,0)-1,MATCH("Cost",CreepAbilities!$1:$1,0)-1)</f>
        <v>0</v>
      </c>
      <c r="F208" s="115">
        <f ca="1">OFFSET(CreepAbilities!$A$1,MATCH($A208,CreepAbilities!$F:$F,0)-1,MATCH("Cooldown",CreepAbilities!$1:$1,0)-1)</f>
        <v>12</v>
      </c>
      <c r="G208" s="115" t="str">
        <f ca="1">IF(OFFSET(CreepAbilities!$A$1,MATCH($A208,CreepAbilities!$F:$F,0)-1,MATCH("OrderId",CreepAbilities!$1:$1,0)-1)=0,0,"OrderId("&amp;CHAR(34)&amp;OFFSET(CreepAbilities!$A$1,MATCH($A208,CreepAbilities!$F:$F,0)-1,MATCH("OrderId",CreepAbilities!$1:$1,0)-1)&amp;CHAR(34)&amp;")")</f>
        <v>OrderId("sleep")</v>
      </c>
      <c r="H208" s="127">
        <v>1</v>
      </c>
      <c r="I208" s="127" t="s">
        <v>730</v>
      </c>
      <c r="J208" s="127"/>
      <c r="K208" s="114" t="str">
        <f t="shared" ca="1" si="35"/>
        <v>SpellData.create(SID_VICIOUS_STRIKE,"险恶打击",0,0,12,OrderId("sleep"),1,ORDER_TYPE_TARGET);</v>
      </c>
      <c r="L208" s="114" t="str">
        <f t="shared" ca="1" si="24"/>
        <v>SpellData.create(SID_VICIOUS_STRIKE,"Vicious Strike",0,0,12,OrderId("sleep"),1,ORDER_TYPE_TARGET);</v>
      </c>
      <c r="M208" s="127" t="s">
        <v>1669</v>
      </c>
      <c r="N208" s="127"/>
      <c r="O208" s="127"/>
      <c r="P208" s="127"/>
      <c r="Q208" s="127"/>
      <c r="R208" s="127"/>
      <c r="S208" s="127"/>
      <c r="T208" s="127"/>
      <c r="U208" s="127"/>
      <c r="V208" s="127"/>
      <c r="W208" s="127"/>
      <c r="X208" s="127"/>
    </row>
    <row r="209" spans="1:24" s="128" customFormat="1">
      <c r="A209" s="121" t="s">
        <v>1036</v>
      </c>
      <c r="B209" s="115" t="str">
        <f t="shared" si="36"/>
        <v>SID_FILTHY_LAND</v>
      </c>
      <c r="C209" s="115" t="str">
        <f ca="1">OFFSET(CreepAbilities!$A$1,MATCH($A209,CreepAbilities!$F:$F,0)-1,MATCH("技能",CreepAbilities!$1:$1,0)-1)</f>
        <v>污秽之地</v>
      </c>
      <c r="D209" s="115">
        <f ca="1">OFFSET(CreepAbilities!$A$1,MATCH($A209,CreepAbilities!$F:$F,0)-1,MATCH("Cast",CreepAbilities!$1:$1,0)-1)</f>
        <v>0</v>
      </c>
      <c r="E209" s="115">
        <f ca="1">OFFSET(CreepAbilities!$A$1,MATCH($A209,CreepAbilities!$F:$F,0)-1,MATCH("Cost",CreepAbilities!$1:$1,0)-1)</f>
        <v>0</v>
      </c>
      <c r="F209" s="115">
        <f ca="1">OFFSET(CreepAbilities!$A$1,MATCH($A209,CreepAbilities!$F:$F,0)-1,MATCH("Cooldown",CreepAbilities!$1:$1,0)-1)</f>
        <v>18</v>
      </c>
      <c r="G209" s="115" t="str">
        <f ca="1">IF(OFFSET(CreepAbilities!$A$1,MATCH($A209,CreepAbilities!$F:$F,0)-1,MATCH("OrderId",CreepAbilities!$1:$1,0)-1)=0,0,"OrderId("&amp;CHAR(34)&amp;OFFSET(CreepAbilities!$A$1,MATCH($A209,CreepAbilities!$F:$F,0)-1,MATCH("OrderId",CreepAbilities!$1:$1,0)-1)&amp;CHAR(34)&amp;")")</f>
        <v>OrderId("roar")</v>
      </c>
      <c r="H209" s="127">
        <v>1</v>
      </c>
      <c r="I209" s="127" t="s">
        <v>776</v>
      </c>
      <c r="J209" s="127"/>
      <c r="K209" s="114" t="str">
        <f t="shared" ca="1" si="35"/>
        <v>SpellData.create(SID_FILTHY_LAND,"污秽之地",0,0,18,OrderId("roar"),1,ORDER_TYPE_POINT);</v>
      </c>
      <c r="L209" s="114" t="str">
        <f t="shared" ca="1" si="24"/>
        <v>SpellData.create(SID_FILTHY_LAND,"Filthy Land",0,0,18,OrderId("roar"),1,ORDER_TYPE_POINT);</v>
      </c>
      <c r="M209" s="127" t="s">
        <v>1669</v>
      </c>
      <c r="N209" s="127"/>
      <c r="O209" s="127"/>
      <c r="P209" s="127"/>
      <c r="Q209" s="127"/>
      <c r="R209" s="127"/>
      <c r="S209" s="127"/>
      <c r="T209" s="127"/>
      <c r="U209" s="127"/>
      <c r="V209" s="127"/>
      <c r="W209" s="127"/>
      <c r="X209" s="127"/>
    </row>
    <row r="210" spans="1:24" s="131" customFormat="1">
      <c r="A210" s="129" t="s">
        <v>728</v>
      </c>
      <c r="B210" s="115" t="str">
        <f t="shared" si="36"/>
        <v>SID_CALL_TO_ARMS</v>
      </c>
      <c r="C210" s="129" t="s">
        <v>729</v>
      </c>
      <c r="D210" s="129">
        <v>0</v>
      </c>
      <c r="E210" s="129">
        <v>0</v>
      </c>
      <c r="F210" s="129">
        <v>1</v>
      </c>
      <c r="G210" s="129" t="s">
        <v>607</v>
      </c>
      <c r="H210" s="129">
        <v>1</v>
      </c>
      <c r="I210" s="129" t="s">
        <v>606</v>
      </c>
      <c r="J210" s="129"/>
      <c r="K210" s="114" t="str">
        <f t="shared" si="35"/>
        <v>SpellData.create(SID_CALL_TO_ARMS,"战斗召唤",0,0,1,OrderId("channel"),1,ORDER_TYPE_IMMEDIATE);</v>
      </c>
      <c r="L210" s="114" t="str">
        <f t="shared" si="24"/>
        <v>SpellData.create(SID_CALL_TO_ARMS,"Call To Arms",0,0,1,OrderId("channel"),1,ORDER_TYPE_IMMEDIATE);</v>
      </c>
      <c r="M210" s="129" t="s">
        <v>1669</v>
      </c>
      <c r="N210" s="129"/>
      <c r="O210" s="129"/>
      <c r="P210" s="129"/>
      <c r="Q210" s="129"/>
      <c r="R210" s="129"/>
      <c r="S210" s="129"/>
      <c r="T210" s="129"/>
      <c r="U210" s="129"/>
      <c r="V210" s="129"/>
      <c r="W210" s="129"/>
      <c r="X210" s="129"/>
    </row>
    <row r="211" spans="1:24" s="131" customFormat="1">
      <c r="A211" s="129" t="s">
        <v>726</v>
      </c>
      <c r="B211" s="115" t="str">
        <f t="shared" si="36"/>
        <v>SID_CTHUNS_DERANGEMENT</v>
      </c>
      <c r="C211" s="129" t="s">
        <v>727</v>
      </c>
      <c r="D211" s="129">
        <v>0</v>
      </c>
      <c r="E211" s="129">
        <v>0</v>
      </c>
      <c r="F211" s="129">
        <v>1</v>
      </c>
      <c r="G211" s="129" t="s">
        <v>607</v>
      </c>
      <c r="H211" s="129">
        <v>1</v>
      </c>
      <c r="I211" s="129" t="s">
        <v>606</v>
      </c>
      <c r="J211" s="129"/>
      <c r="K211" s="114" t="str">
        <f t="shared" si="35"/>
        <v>SpellData.create(SID_CTHUNS_DERANGEMENT,"上古狂乱",0,0,1,OrderId("channel"),1,ORDER_TYPE_IMMEDIATE);</v>
      </c>
      <c r="L211" s="114" t="str">
        <f t="shared" si="24"/>
        <v>SpellData.create(SID_CTHUNS_DERANGEMENT,"Cthuns Derangement",0,0,1,OrderId("channel"),1,ORDER_TYPE_IMMEDIATE);</v>
      </c>
      <c r="M211" s="129" t="s">
        <v>1669</v>
      </c>
      <c r="N211" s="129"/>
      <c r="O211" s="129"/>
      <c r="P211" s="129"/>
      <c r="Q211" s="129"/>
      <c r="R211" s="129"/>
      <c r="S211" s="129"/>
      <c r="T211" s="129"/>
      <c r="U211" s="129"/>
      <c r="V211" s="129"/>
      <c r="W211" s="129"/>
      <c r="X211" s="129"/>
    </row>
    <row r="212" spans="1:24" s="131" customFormat="1">
      <c r="A212" s="129" t="s">
        <v>1686</v>
      </c>
      <c r="B212" s="129" t="s">
        <v>1688</v>
      </c>
      <c r="C212" s="129" t="s">
        <v>1687</v>
      </c>
      <c r="D212" s="129">
        <v>0</v>
      </c>
      <c r="E212" s="129">
        <v>0</v>
      </c>
      <c r="F212" s="129">
        <v>1</v>
      </c>
      <c r="G212" s="129" t="s">
        <v>607</v>
      </c>
      <c r="H212" s="129">
        <v>1</v>
      </c>
      <c r="I212" s="129" t="s">
        <v>606</v>
      </c>
      <c r="J212" s="129"/>
      <c r="K212" s="114" t="str">
        <f t="shared" ref="K212" si="40">IF(C212="N/A","//",CONCATENATE("SpellData.create(",B212,",",CHAR(34),C212,CHAR(34),",",E212,",",D212,",",F212,",",G212,",",H212,",",I212,")",J212,";"))</f>
        <v>SpellData.create(BID_BREATH_OF_THE_DYING,"死亡呼吸",0,0,1,OrderId("channel"),1,ORDER_TYPE_IMMEDIATE);</v>
      </c>
      <c r="L212" s="114" t="str">
        <f t="shared" ref="L212" si="41">IF(A212="N/A","//",CONCATENATE("SpellData.create(",B212,",",CHAR(34),A212,CHAR(34),",",E212,",",D212,",",F212,",",G212,",",H212,",",I212,")",J212,";"))</f>
        <v>SpellData.create(BID_BREATH_OF_THE_DYING,"Breath of the Dying",0,0,1,OrderId("channel"),1,ORDER_TYPE_IMMEDIATE);</v>
      </c>
      <c r="M212" s="129" t="s">
        <v>1669</v>
      </c>
      <c r="N212" s="129"/>
      <c r="O212" s="129"/>
      <c r="P212" s="129"/>
      <c r="Q212" s="129"/>
      <c r="R212" s="129"/>
      <c r="S212" s="129"/>
      <c r="T212" s="129"/>
      <c r="U212" s="129"/>
      <c r="V212" s="129"/>
      <c r="W212" s="129"/>
      <c r="X212" s="129"/>
    </row>
    <row r="213" spans="1:24" s="131" customFormat="1">
      <c r="A213" s="129" t="s">
        <v>1715</v>
      </c>
      <c r="B213" s="115" t="str">
        <f t="shared" si="36"/>
        <v>SID_INFINITY</v>
      </c>
      <c r="C213" s="129" t="s">
        <v>1716</v>
      </c>
      <c r="D213" s="129">
        <v>0</v>
      </c>
      <c r="E213" s="129">
        <v>0</v>
      </c>
      <c r="F213" s="129">
        <v>1</v>
      </c>
      <c r="G213" s="129" t="s">
        <v>607</v>
      </c>
      <c r="H213" s="129">
        <v>1</v>
      </c>
      <c r="I213" s="129" t="s">
        <v>606</v>
      </c>
      <c r="J213" s="129"/>
      <c r="K213" s="114" t="str">
        <f t="shared" ref="K213" si="42">IF(C213="N/A","//",CONCATENATE("SpellData.create(",B213,",",CHAR(34),C213,CHAR(34),",",E213,",",D213,",",F213,",",G213,",",H213,",",I213,")",J213,";"))</f>
        <v>SpellData.create(SID_INFINITY,"无限",0,0,1,OrderId("channel"),1,ORDER_TYPE_IMMEDIATE);</v>
      </c>
      <c r="L213" s="114" t="str">
        <f t="shared" ref="L213" si="43">IF(A213="N/A","//",CONCATENATE("SpellData.create(",B213,",",CHAR(34),A213,CHAR(34),",",E213,",",D213,",",F213,",",G213,",",H213,",",I213,")",J213,";"))</f>
        <v>SpellData.create(SID_INFINITY,"Infinity",0,0,1,OrderId("channel"),1,ORDER_TYPE_IMMEDIATE);</v>
      </c>
      <c r="M213" s="129" t="s">
        <v>1669</v>
      </c>
      <c r="N213" s="129"/>
      <c r="O213" s="129"/>
      <c r="P213" s="129"/>
      <c r="Q213" s="129"/>
      <c r="R213" s="129"/>
      <c r="S213" s="129"/>
      <c r="T213" s="129"/>
      <c r="U213" s="129"/>
      <c r="V213" s="129"/>
      <c r="W213" s="129"/>
      <c r="X213" s="129"/>
    </row>
    <row r="214" spans="1:24" s="131" customFormat="1">
      <c r="A214" s="129" t="s">
        <v>724</v>
      </c>
      <c r="B214" s="115" t="str">
        <f t="shared" si="36"/>
        <v>SID_ENIGMA</v>
      </c>
      <c r="C214" s="129" t="s">
        <v>725</v>
      </c>
      <c r="D214" s="129">
        <v>0</v>
      </c>
      <c r="E214" s="129">
        <v>0</v>
      </c>
      <c r="F214" s="129">
        <v>1</v>
      </c>
      <c r="G214" s="129" t="s">
        <v>607</v>
      </c>
      <c r="H214" s="129">
        <v>1</v>
      </c>
      <c r="I214" s="129" t="s">
        <v>606</v>
      </c>
      <c r="J214" s="129"/>
      <c r="K214" s="114" t="str">
        <f t="shared" si="35"/>
        <v>SpellData.create(SID_ENIGMA,"谜团",0,0,1,OrderId("channel"),1,ORDER_TYPE_IMMEDIATE);</v>
      </c>
      <c r="L214" s="114" t="str">
        <f t="shared" si="24"/>
        <v>SpellData.create(SID_ENIGMA,"Enigma",0,0,1,OrderId("channel"),1,ORDER_TYPE_IMMEDIATE);</v>
      </c>
      <c r="M214" s="129" t="s">
        <v>1669</v>
      </c>
      <c r="N214" s="129"/>
      <c r="O214" s="129"/>
      <c r="P214" s="129"/>
      <c r="Q214" s="129"/>
      <c r="R214" s="129"/>
      <c r="S214" s="129"/>
      <c r="T214" s="129"/>
      <c r="U214" s="129"/>
      <c r="V214" s="129"/>
      <c r="W214" s="129"/>
      <c r="X214" s="129"/>
    </row>
    <row r="215" spans="1:24" s="131" customFormat="1">
      <c r="A215" s="129" t="s">
        <v>1719</v>
      </c>
      <c r="B215" s="115" t="str">
        <f t="shared" si="36"/>
        <v>SID_PURE_ARCANE</v>
      </c>
      <c r="C215" s="129" t="s">
        <v>1720</v>
      </c>
      <c r="D215" s="129">
        <v>0</v>
      </c>
      <c r="E215" s="129">
        <v>0</v>
      </c>
      <c r="F215" s="129">
        <v>1</v>
      </c>
      <c r="G215" s="129" t="s">
        <v>607</v>
      </c>
      <c r="H215" s="129">
        <v>1</v>
      </c>
      <c r="I215" s="129" t="s">
        <v>606</v>
      </c>
      <c r="J215" s="129"/>
      <c r="K215" s="114" t="str">
        <f t="shared" si="35"/>
        <v>SpellData.create(SID_PURE_ARCANE,"纯净秘法",0,0,1,OrderId("channel"),1,ORDER_TYPE_IMMEDIATE);</v>
      </c>
      <c r="L215" s="114" t="str">
        <f t="shared" si="24"/>
        <v>SpellData.create(SID_PURE_ARCANE,"Pure Arcane",0,0,1,OrderId("channel"),1,ORDER_TYPE_IMMEDIATE);</v>
      </c>
      <c r="M215" s="129" t="s">
        <v>1669</v>
      </c>
      <c r="N215" s="129"/>
      <c r="O215" s="129"/>
      <c r="P215" s="129"/>
      <c r="Q215" s="129"/>
      <c r="R215" s="129"/>
      <c r="S215" s="129"/>
      <c r="T215" s="129"/>
      <c r="U215" s="129"/>
      <c r="V215" s="129"/>
      <c r="W215" s="129"/>
      <c r="X215" s="129"/>
    </row>
    <row r="216" spans="1:24" s="131" customFormat="1">
      <c r="A216" s="129" t="s">
        <v>1647</v>
      </c>
      <c r="B216" s="115" t="str">
        <f t="shared" si="36"/>
        <v>SID_GOBLIN_ROCKET_BOOTS_LIMITED_EDITION</v>
      </c>
      <c r="C216" s="129" t="s">
        <v>723</v>
      </c>
      <c r="D216" s="129">
        <v>0</v>
      </c>
      <c r="E216" s="129">
        <v>0</v>
      </c>
      <c r="F216" s="129">
        <v>1</v>
      </c>
      <c r="G216" s="129" t="s">
        <v>607</v>
      </c>
      <c r="H216" s="129">
        <v>1</v>
      </c>
      <c r="I216" s="129" t="s">
        <v>606</v>
      </c>
      <c r="J216" s="129"/>
      <c r="K216" s="114" t="str">
        <f t="shared" si="35"/>
        <v>SpellData.create(SID_GOBLIN_ROCKET_BOOTS_LIMITED_EDITION,"地精火箭靴",0,0,1,OrderId("channel"),1,ORDER_TYPE_IMMEDIATE);</v>
      </c>
      <c r="L216" s="114" t="str">
        <f t="shared" si="24"/>
        <v>SpellData.create(SID_GOBLIN_ROCKET_BOOTS_LIMITED_EDITION,"Goblin Rocket Boots LIMITED EDITION",0,0,1,OrderId("channel"),1,ORDER_TYPE_IMMEDIATE);</v>
      </c>
      <c r="M216" s="129" t="s">
        <v>1669</v>
      </c>
      <c r="N216" s="129"/>
      <c r="O216" s="129"/>
      <c r="P216" s="129"/>
      <c r="Q216" s="129"/>
      <c r="R216" s="129"/>
      <c r="S216" s="129"/>
      <c r="T216" s="129"/>
      <c r="U216" s="129"/>
      <c r="V216" s="129"/>
      <c r="W216" s="129"/>
      <c r="X216" s="129"/>
    </row>
    <row r="217" spans="1:24" s="131" customFormat="1">
      <c r="A217" s="129" t="s">
        <v>721</v>
      </c>
      <c r="B217" s="115" t="str">
        <f t="shared" si="36"/>
        <v>SID_HEALTH_STONE</v>
      </c>
      <c r="C217" s="129" t="s">
        <v>722</v>
      </c>
      <c r="D217" s="129">
        <v>0</v>
      </c>
      <c r="E217" s="129">
        <v>0</v>
      </c>
      <c r="F217" s="129">
        <v>1</v>
      </c>
      <c r="G217" s="129" t="s">
        <v>607</v>
      </c>
      <c r="H217" s="129">
        <v>1</v>
      </c>
      <c r="I217" s="129" t="s">
        <v>606</v>
      </c>
      <c r="J217" s="129"/>
      <c r="K217" s="114" t="str">
        <f t="shared" si="35"/>
        <v>SpellData.create(SID_HEALTH_STONE,"医疗石",0,0,1,OrderId("channel"),1,ORDER_TYPE_IMMEDIATE);</v>
      </c>
      <c r="L217" s="114" t="str">
        <f t="shared" si="24"/>
        <v>SpellData.create(SID_HEALTH_STONE,"Health Stone",0,0,1,OrderId("channel"),1,ORDER_TYPE_IMMEDIATE);</v>
      </c>
      <c r="M217" s="129" t="s">
        <v>1669</v>
      </c>
      <c r="N217" s="129"/>
      <c r="O217" s="129"/>
      <c r="P217" s="129"/>
      <c r="Q217" s="129"/>
      <c r="R217" s="129"/>
      <c r="S217" s="129"/>
      <c r="T217" s="129"/>
      <c r="U217" s="129"/>
      <c r="V217" s="129"/>
      <c r="W217" s="129"/>
      <c r="X217" s="129"/>
    </row>
    <row r="218" spans="1:24" s="131" customFormat="1">
      <c r="A218" s="129" t="s">
        <v>719</v>
      </c>
      <c r="B218" s="115" t="str">
        <f t="shared" si="36"/>
        <v>SID_MANA_STONE</v>
      </c>
      <c r="C218" s="129" t="s">
        <v>720</v>
      </c>
      <c r="D218" s="129">
        <v>0</v>
      </c>
      <c r="E218" s="129">
        <v>0</v>
      </c>
      <c r="F218" s="129">
        <v>1</v>
      </c>
      <c r="G218" s="129" t="s">
        <v>607</v>
      </c>
      <c r="H218" s="129">
        <v>1</v>
      </c>
      <c r="I218" s="129" t="s">
        <v>606</v>
      </c>
      <c r="J218" s="129"/>
      <c r="K218" s="114" t="str">
        <f t="shared" si="35"/>
        <v>SpellData.create(SID_MANA_STONE,"魔法石",0,0,1,OrderId("channel"),1,ORDER_TYPE_IMMEDIATE);</v>
      </c>
      <c r="L218" s="114" t="str">
        <f t="shared" si="24"/>
        <v>SpellData.create(SID_MANA_STONE,"Mana Stone",0,0,1,OrderId("channel"),1,ORDER_TYPE_IMMEDIATE);</v>
      </c>
      <c r="M218" s="129" t="s">
        <v>1669</v>
      </c>
      <c r="N218" s="129"/>
      <c r="O218" s="129"/>
      <c r="P218" s="129"/>
      <c r="Q218" s="129"/>
      <c r="R218" s="129"/>
      <c r="S218" s="129"/>
      <c r="T218" s="129"/>
      <c r="U218" s="129"/>
      <c r="V218" s="129"/>
      <c r="W218" s="129"/>
      <c r="X218" s="129"/>
    </row>
    <row r="219" spans="1:24" s="131" customFormat="1">
      <c r="A219" s="129" t="s">
        <v>717</v>
      </c>
      <c r="B219" s="115" t="str">
        <f t="shared" si="36"/>
        <v>SID_HEX_SHRUNKEN_HEAD</v>
      </c>
      <c r="C219" s="129" t="s">
        <v>718</v>
      </c>
      <c r="D219" s="129">
        <v>0</v>
      </c>
      <c r="E219" s="129">
        <v>0</v>
      </c>
      <c r="F219" s="129">
        <v>1</v>
      </c>
      <c r="G219" s="129" t="s">
        <v>607</v>
      </c>
      <c r="H219" s="129">
        <v>1</v>
      </c>
      <c r="I219" s="129" t="s">
        <v>606</v>
      </c>
      <c r="J219" s="129"/>
      <c r="K219" s="114" t="str">
        <f t="shared" si="35"/>
        <v>SpellData.create(SID_HEX_SHRUNKEN_HEAD,"妖术之颅",0,0,1,OrderId("channel"),1,ORDER_TYPE_IMMEDIATE);</v>
      </c>
      <c r="L219" s="114" t="str">
        <f t="shared" si="24"/>
        <v>SpellData.create(SID_HEX_SHRUNKEN_HEAD,"Hex Shrunken Head",0,0,1,OrderId("channel"),1,ORDER_TYPE_IMMEDIATE);</v>
      </c>
      <c r="M219" s="129" t="s">
        <v>1669</v>
      </c>
      <c r="N219" s="129"/>
      <c r="O219" s="129"/>
      <c r="P219" s="129"/>
      <c r="Q219" s="129"/>
      <c r="R219" s="129"/>
      <c r="S219" s="129"/>
      <c r="T219" s="129"/>
      <c r="U219" s="129"/>
      <c r="V219" s="129"/>
      <c r="W219" s="129"/>
      <c r="X219" s="129"/>
    </row>
    <row r="220" spans="1:24" s="131" customFormat="1">
      <c r="A220" s="129" t="s">
        <v>715</v>
      </c>
      <c r="B220" s="115" t="str">
        <f t="shared" si="36"/>
        <v>SID_LIGHTS_JUSTICE</v>
      </c>
      <c r="C220" s="129" t="s">
        <v>716</v>
      </c>
      <c r="D220" s="129">
        <v>0</v>
      </c>
      <c r="E220" s="129">
        <v>0</v>
      </c>
      <c r="F220" s="129">
        <v>1</v>
      </c>
      <c r="G220" s="129" t="s">
        <v>607</v>
      </c>
      <c r="H220" s="129">
        <v>1</v>
      </c>
      <c r="I220" s="129" t="s">
        <v>606</v>
      </c>
      <c r="J220" s="129"/>
      <c r="K220" s="114" t="str">
        <f t="shared" si="35"/>
        <v>SpellData.create(SID_LIGHTS_JUSTICE,"圣光的正义",0,0,1,OrderId("channel"),1,ORDER_TYPE_IMMEDIATE);</v>
      </c>
      <c r="L220" s="114" t="str">
        <f t="shared" si="24"/>
        <v>SpellData.create(SID_LIGHTS_JUSTICE,"Lights Justice",0,0,1,OrderId("channel"),1,ORDER_TYPE_IMMEDIATE);</v>
      </c>
      <c r="M220" s="129" t="s">
        <v>1669</v>
      </c>
      <c r="N220" s="129"/>
      <c r="O220" s="129"/>
      <c r="P220" s="129"/>
      <c r="Q220" s="129"/>
      <c r="R220" s="129"/>
      <c r="S220" s="129"/>
      <c r="T220" s="129"/>
      <c r="U220" s="129"/>
      <c r="V220" s="129"/>
      <c r="W220" s="129"/>
      <c r="X220" s="129"/>
    </row>
    <row r="221" spans="1:24" s="131" customFormat="1">
      <c r="A221" s="129" t="s">
        <v>1717</v>
      </c>
      <c r="B221" s="115" t="str">
        <f t="shared" si="36"/>
        <v>SID_ROMULOS_EXPIRED_POISION</v>
      </c>
      <c r="C221" s="129" t="s">
        <v>1718</v>
      </c>
      <c r="D221" s="129">
        <v>0</v>
      </c>
      <c r="E221" s="129">
        <v>0</v>
      </c>
      <c r="F221" s="129">
        <v>1</v>
      </c>
      <c r="G221" s="129" t="s">
        <v>607</v>
      </c>
      <c r="H221" s="129">
        <v>1</v>
      </c>
      <c r="I221" s="129" t="s">
        <v>606</v>
      </c>
      <c r="J221" s="129"/>
      <c r="K221" s="114" t="str">
        <f t="shared" si="35"/>
        <v>SpellData.create(SID_ROMULOS_EXPIRED_POISION,"罗密欧的过期毒药",0,0,1,OrderId("channel"),1,ORDER_TYPE_IMMEDIATE);</v>
      </c>
      <c r="L221" s="114" t="str">
        <f t="shared" si="24"/>
        <v>SpellData.create(SID_ROMULOS_EXPIRED_POISION,"Romulos Expired Poision",0,0,1,OrderId("channel"),1,ORDER_TYPE_IMMEDIATE);</v>
      </c>
      <c r="M221" s="129" t="s">
        <v>1669</v>
      </c>
      <c r="N221" s="129"/>
      <c r="O221" s="129"/>
      <c r="P221" s="129"/>
      <c r="Q221" s="129"/>
      <c r="R221" s="129"/>
      <c r="S221" s="129"/>
      <c r="T221" s="129"/>
      <c r="U221" s="129"/>
      <c r="V221" s="129"/>
      <c r="W221" s="129"/>
      <c r="X221" s="129"/>
    </row>
    <row r="222" spans="1:24" s="131" customFormat="1">
      <c r="A222" s="129" t="s">
        <v>713</v>
      </c>
      <c r="B222" s="115" t="str">
        <f t="shared" si="36"/>
        <v>SID_MOROES_LUCKY_GEAR</v>
      </c>
      <c r="C222" s="129" t="s">
        <v>714</v>
      </c>
      <c r="D222" s="129">
        <v>0</v>
      </c>
      <c r="E222" s="129">
        <v>0</v>
      </c>
      <c r="F222" s="129">
        <v>1</v>
      </c>
      <c r="G222" s="129" t="s">
        <v>607</v>
      </c>
      <c r="H222" s="129">
        <v>1</v>
      </c>
      <c r="I222" s="129" t="s">
        <v>606</v>
      </c>
      <c r="J222" s="129"/>
      <c r="K222" s="114" t="str">
        <f t="shared" si="35"/>
        <v>SpellData.create(SID_MOROES_LUCKY_GEAR,"莫罗斯的幸运怀表",0,0,1,OrderId("channel"),1,ORDER_TYPE_IMMEDIATE);</v>
      </c>
      <c r="L222" s="114" t="str">
        <f t="shared" ref="L222:L283" si="44">IF(A222="N/A","//",CONCATENATE("SpellData.create(",B222,",",CHAR(34),A222,CHAR(34),",",E222,",",D222,",",F222,",",G222,",",H222,",",I222,")",J222,";"))</f>
        <v>SpellData.create(SID_MOROES_LUCKY_GEAR,"Moroes Lucky Gear",0,0,1,OrderId("channel"),1,ORDER_TYPE_IMMEDIATE);</v>
      </c>
      <c r="M222" s="129" t="s">
        <v>1669</v>
      </c>
      <c r="N222" s="129"/>
      <c r="O222" s="129"/>
      <c r="P222" s="129"/>
      <c r="Q222" s="129"/>
      <c r="R222" s="129"/>
      <c r="S222" s="129"/>
      <c r="T222" s="129"/>
      <c r="U222" s="129"/>
      <c r="V222" s="129"/>
      <c r="W222" s="129"/>
      <c r="X222" s="129"/>
    </row>
    <row r="223" spans="1:24" s="131" customFormat="1">
      <c r="A223" s="129" t="s">
        <v>711</v>
      </c>
      <c r="B223" s="115" t="str">
        <f t="shared" si="36"/>
        <v>SID_REFORGED_BADGE_OF_TENACITY</v>
      </c>
      <c r="C223" s="129" t="s">
        <v>712</v>
      </c>
      <c r="D223" s="129">
        <v>0</v>
      </c>
      <c r="E223" s="129">
        <v>0</v>
      </c>
      <c r="F223" s="129">
        <v>1</v>
      </c>
      <c r="G223" s="129" t="s">
        <v>607</v>
      </c>
      <c r="H223" s="129">
        <v>1</v>
      </c>
      <c r="I223" s="129" t="s">
        <v>606</v>
      </c>
      <c r="J223" s="129"/>
      <c r="K223" s="114" t="str">
        <f t="shared" si="35"/>
        <v>SpellData.create(SID_REFORGED_BADGE_OF_TENACITY,"重铸的坚韧徽章",0,0,1,OrderId("channel"),1,ORDER_TYPE_IMMEDIATE);</v>
      </c>
      <c r="L223" s="114" t="str">
        <f t="shared" si="44"/>
        <v>SpellData.create(SID_REFORGED_BADGE_OF_TENACITY,"Reforged Badge of Tenacity",0,0,1,OrderId("channel"),1,ORDER_TYPE_IMMEDIATE);</v>
      </c>
      <c r="M223" s="129" t="s">
        <v>1669</v>
      </c>
      <c r="N223" s="129"/>
      <c r="O223" s="129"/>
      <c r="P223" s="129"/>
      <c r="Q223" s="129"/>
      <c r="R223" s="129"/>
      <c r="S223" s="129"/>
      <c r="T223" s="129"/>
      <c r="U223" s="129"/>
      <c r="V223" s="129"/>
      <c r="W223" s="129"/>
      <c r="X223" s="129"/>
    </row>
    <row r="224" spans="1:24" s="131" customFormat="1">
      <c r="A224" s="129" t="s">
        <v>709</v>
      </c>
      <c r="B224" s="115" t="str">
        <f t="shared" si="36"/>
        <v>SID_TYRAELS_MIGHT</v>
      </c>
      <c r="C224" s="129" t="s">
        <v>710</v>
      </c>
      <c r="D224" s="129">
        <v>0</v>
      </c>
      <c r="E224" s="129">
        <v>0</v>
      </c>
      <c r="F224" s="129">
        <v>1</v>
      </c>
      <c r="G224" s="129" t="s">
        <v>607</v>
      </c>
      <c r="H224" s="129">
        <v>1</v>
      </c>
      <c r="I224" s="129" t="s">
        <v>606</v>
      </c>
      <c r="J224" s="129"/>
      <c r="K224" s="114" t="str">
        <f t="shared" si="35"/>
        <v>SpellData.create(SID_TYRAELS_MIGHT,"正义天使之力",0,0,1,OrderId("channel"),1,ORDER_TYPE_IMMEDIATE);</v>
      </c>
      <c r="L224" s="114" t="str">
        <f t="shared" si="44"/>
        <v>SpellData.create(SID_TYRAELS_MIGHT,"Tyraels Might",0,0,1,OrderId("channel"),1,ORDER_TYPE_IMMEDIATE);</v>
      </c>
      <c r="M224" s="129" t="s">
        <v>1669</v>
      </c>
      <c r="N224" s="129"/>
      <c r="O224" s="129"/>
      <c r="P224" s="129"/>
      <c r="Q224" s="129"/>
      <c r="R224" s="129"/>
      <c r="S224" s="129"/>
      <c r="T224" s="129"/>
      <c r="U224" s="129"/>
      <c r="V224" s="129"/>
      <c r="W224" s="129"/>
      <c r="X224" s="129"/>
    </row>
    <row r="225" spans="1:24" s="131" customFormat="1">
      <c r="A225" s="129" t="s">
        <v>1689</v>
      </c>
      <c r="B225" s="115" t="str">
        <f t="shared" si="36"/>
        <v>SID_VOODOO_VIALS</v>
      </c>
      <c r="C225" s="129" t="s">
        <v>708</v>
      </c>
      <c r="D225" s="129">
        <v>0</v>
      </c>
      <c r="E225" s="129">
        <v>0</v>
      </c>
      <c r="F225" s="129">
        <v>1</v>
      </c>
      <c r="G225" s="129" t="s">
        <v>607</v>
      </c>
      <c r="H225" s="129">
        <v>1</v>
      </c>
      <c r="I225" s="129" t="s">
        <v>606</v>
      </c>
      <c r="J225" s="129"/>
      <c r="K225" s="114" t="str">
        <f t="shared" si="35"/>
        <v>SpellData.create(SID_VOODOO_VIALS,"巫毒瓶",0,0,1,OrderId("channel"),1,ORDER_TYPE_IMMEDIATE);</v>
      </c>
      <c r="L225" s="114" t="str">
        <f t="shared" si="44"/>
        <v>SpellData.create(SID_VOODOO_VIALS,"Voodoo Vials",0,0,1,OrderId("channel"),1,ORDER_TYPE_IMMEDIATE);</v>
      </c>
      <c r="M225" s="129" t="s">
        <v>1669</v>
      </c>
      <c r="N225" s="129"/>
      <c r="O225" s="129"/>
      <c r="P225" s="129"/>
      <c r="Q225" s="129"/>
      <c r="R225" s="129"/>
      <c r="S225" s="129"/>
      <c r="T225" s="129"/>
      <c r="U225" s="129"/>
      <c r="V225" s="129"/>
      <c r="W225" s="129"/>
      <c r="X225" s="129"/>
    </row>
    <row r="226" spans="1:24" s="131" customFormat="1">
      <c r="A226" s="129" t="s">
        <v>2374</v>
      </c>
      <c r="B226" s="115" t="str">
        <f t="shared" si="36"/>
        <v>SID_MOONLIGHT_GREATSWORD_EXPLOSION</v>
      </c>
      <c r="C226" s="129"/>
      <c r="D226" s="129">
        <v>0</v>
      </c>
      <c r="E226" s="129">
        <v>0</v>
      </c>
      <c r="F226" s="129">
        <v>1</v>
      </c>
      <c r="G226" s="129" t="s">
        <v>607</v>
      </c>
      <c r="H226" s="129">
        <v>1</v>
      </c>
      <c r="I226" s="129" t="s">
        <v>606</v>
      </c>
      <c r="J226" s="129"/>
      <c r="K226" s="114" t="str">
        <f t="shared" ref="K226" si="45">IF(C226="N/A","//",CONCATENATE("SpellData.create(",B226,",",CHAR(34),C226,CHAR(34),",",E226,",",D226,",",F226,",",G226,",",H226,",",I226,")",J226,";"))</f>
        <v>SpellData.create(SID_MOONLIGHT_GREATSWORD_EXPLOSION,"",0,0,1,OrderId("channel"),1,ORDER_TYPE_IMMEDIATE);</v>
      </c>
      <c r="L226" s="114" t="str">
        <f t="shared" ref="L226" si="46">IF(A226="N/A","//",CONCATENATE("SpellData.create(",B226,",",CHAR(34),A226,CHAR(34),",",E226,",",D226,",",F226,",",G226,",",H226,",",I226,")",J226,";"))</f>
        <v>SpellData.create(SID_MOONLIGHT_GREATSWORD_EXPLOSION,"Moonlight Greatsword Explosion",0,0,1,OrderId("channel"),1,ORDER_TYPE_IMMEDIATE);</v>
      </c>
      <c r="M226" s="129" t="s">
        <v>1669</v>
      </c>
      <c r="N226" s="129"/>
      <c r="O226" s="129"/>
      <c r="P226" s="129"/>
      <c r="Q226" s="129"/>
      <c r="R226" s="129"/>
      <c r="S226" s="129"/>
      <c r="T226" s="129"/>
      <c r="U226" s="129"/>
      <c r="V226" s="129"/>
      <c r="W226" s="129"/>
      <c r="X226" s="129"/>
    </row>
    <row r="227" spans="1:24" s="131" customFormat="1">
      <c r="A227" s="129" t="s">
        <v>2375</v>
      </c>
      <c r="B227" s="115" t="str">
        <f t="shared" si="36"/>
        <v>SID_MOONLIGHT_GREATSWORD_BURST</v>
      </c>
      <c r="C227" s="129"/>
      <c r="D227" s="129">
        <v>0</v>
      </c>
      <c r="E227" s="129">
        <v>0</v>
      </c>
      <c r="F227" s="129">
        <v>1</v>
      </c>
      <c r="G227" s="129" t="s">
        <v>607</v>
      </c>
      <c r="H227" s="129">
        <v>1</v>
      </c>
      <c r="I227" s="129" t="s">
        <v>606</v>
      </c>
      <c r="J227" s="129"/>
      <c r="K227" s="114" t="str">
        <f t="shared" ref="K227" si="47">IF(C227="N/A","//",CONCATENATE("SpellData.create(",B227,",",CHAR(34),C227,CHAR(34),",",E227,",",D227,",",F227,",",G227,",",H227,",",I227,")",J227,";"))</f>
        <v>SpellData.create(SID_MOONLIGHT_GREATSWORD_BURST,"",0,0,1,OrderId("channel"),1,ORDER_TYPE_IMMEDIATE);</v>
      </c>
      <c r="L227" s="114" t="str">
        <f t="shared" ref="L227" si="48">IF(A227="N/A","//",CONCATENATE("SpellData.create(",B227,",",CHAR(34),A227,CHAR(34),",",E227,",",D227,",",F227,",",G227,",",H227,",",I227,")",J227,";"))</f>
        <v>SpellData.create(SID_MOONLIGHT_GREATSWORD_BURST,"Moonlight Greatsword Burst",0,0,1,OrderId("channel"),1,ORDER_TYPE_IMMEDIATE);</v>
      </c>
      <c r="M227" s="129" t="s">
        <v>1669</v>
      </c>
      <c r="N227" s="129"/>
      <c r="O227" s="129"/>
      <c r="P227" s="129"/>
      <c r="Q227" s="129"/>
      <c r="R227" s="129"/>
      <c r="S227" s="129"/>
      <c r="T227" s="129"/>
      <c r="U227" s="129"/>
      <c r="V227" s="129"/>
      <c r="W227" s="129"/>
      <c r="X227" s="129"/>
    </row>
    <row r="228" spans="1:24" s="131" customFormat="1">
      <c r="A228" s="129" t="s">
        <v>2458</v>
      </c>
      <c r="B228" s="153" t="str">
        <f>"BID_"&amp;UPPER(SUBSTITUTE(A228," ","_"))</f>
        <v>BID_BLEED</v>
      </c>
      <c r="C228" s="129"/>
      <c r="D228" s="129">
        <v>0</v>
      </c>
      <c r="E228" s="129">
        <v>0</v>
      </c>
      <c r="F228" s="129">
        <v>1</v>
      </c>
      <c r="G228" s="129" t="s">
        <v>607</v>
      </c>
      <c r="H228" s="129">
        <v>1</v>
      </c>
      <c r="I228" s="129" t="s">
        <v>606</v>
      </c>
      <c r="J228" s="129"/>
      <c r="K228" s="114" t="str">
        <f t="shared" ref="K228" si="49">IF(C228="N/A","//",CONCATENATE("SpellData.create(",B228,",",CHAR(34),C228,CHAR(34),",",E228,",",D228,",",F228,",",G228,",",H228,",",I228,")",J228,";"))</f>
        <v>SpellData.create(BID_BLEED,"",0,0,1,OrderId("channel"),1,ORDER_TYPE_IMMEDIATE);</v>
      </c>
      <c r="L228" s="114" t="str">
        <f t="shared" ref="L228" si="50">IF(A228="N/A","//",CONCATENATE("SpellData.create(",B228,",",CHAR(34),A228,CHAR(34),",",E228,",",D228,",",F228,",",G228,",",H228,",",I228,")",J228,";"))</f>
        <v>SpellData.create(BID_BLEED,"Bleed",0,0,1,OrderId("channel"),1,ORDER_TYPE_IMMEDIATE);</v>
      </c>
      <c r="M228" s="129" t="s">
        <v>1669</v>
      </c>
      <c r="N228" s="129"/>
      <c r="O228" s="129"/>
      <c r="P228" s="129"/>
      <c r="Q228" s="129"/>
      <c r="R228" s="129"/>
      <c r="S228" s="129"/>
      <c r="T228" s="129"/>
      <c r="U228" s="129"/>
      <c r="V228" s="129"/>
      <c r="W228" s="129"/>
      <c r="X228" s="129"/>
    </row>
    <row r="229" spans="1:24" s="131" customFormat="1">
      <c r="A229" s="129" t="s">
        <v>2459</v>
      </c>
      <c r="B229" s="153" t="str">
        <f>"SID_"&amp;UPPER(SUBSTITUTE(A229," ","_"))</f>
        <v>SID_LEECH_AURA</v>
      </c>
      <c r="C229" s="129"/>
      <c r="D229" s="129">
        <v>0</v>
      </c>
      <c r="E229" s="129">
        <v>0</v>
      </c>
      <c r="F229" s="129">
        <v>1</v>
      </c>
      <c r="G229" s="129" t="s">
        <v>607</v>
      </c>
      <c r="H229" s="129">
        <v>1</v>
      </c>
      <c r="I229" s="129" t="s">
        <v>606</v>
      </c>
      <c r="J229" s="129"/>
      <c r="K229" s="114" t="str">
        <f t="shared" ref="K229" si="51">IF(C229="N/A","//",CONCATENATE("SpellData.create(",B229,",",CHAR(34),C229,CHAR(34),",",E229,",",D229,",",F229,",",G229,",",H229,",",I229,")",J229,";"))</f>
        <v>SpellData.create(SID_LEECH_AURA,"",0,0,1,OrderId("channel"),1,ORDER_TYPE_IMMEDIATE);</v>
      </c>
      <c r="L229" s="114" t="str">
        <f t="shared" ref="L229:L230" si="52">IF(A229="N/A","//",CONCATENATE("SpellData.create(",B229,",",CHAR(34),A229,CHAR(34),",",E229,",",D229,",",F229,",",G229,",",H229,",",I229,")",J229,";"))</f>
        <v>SpellData.create(SID_LEECH_AURA,"Leech Aura",0,0,1,OrderId("channel"),1,ORDER_TYPE_IMMEDIATE);</v>
      </c>
      <c r="M229" s="129" t="s">
        <v>1669</v>
      </c>
      <c r="N229" s="129"/>
      <c r="O229" s="129"/>
      <c r="P229" s="129"/>
      <c r="Q229" s="129"/>
      <c r="R229" s="129"/>
      <c r="S229" s="129"/>
      <c r="T229" s="129"/>
      <c r="U229" s="129"/>
      <c r="V229" s="129"/>
      <c r="W229" s="129"/>
      <c r="X229" s="129"/>
    </row>
    <row r="230" spans="1:24" s="131" customFormat="1">
      <c r="A230" s="129" t="s">
        <v>2460</v>
      </c>
      <c r="B230" s="153" t="str">
        <f>"BID_"&amp;UPPER(SUBSTITUTE(A230," ","_"))</f>
        <v>BID_ATK_DEATH_COIL</v>
      </c>
      <c r="C230" s="129"/>
      <c r="D230" s="129">
        <v>0</v>
      </c>
      <c r="E230" s="129">
        <v>0</v>
      </c>
      <c r="F230" s="129">
        <v>1</v>
      </c>
      <c r="G230" s="129" t="s">
        <v>607</v>
      </c>
      <c r="H230" s="129">
        <v>1</v>
      </c>
      <c r="I230" s="129" t="s">
        <v>606</v>
      </c>
      <c r="J230" s="129"/>
      <c r="K230" s="114" t="str">
        <f t="shared" ref="K230" si="53">IF(C230="N/A","//",CONCATENATE("SpellData.create(",B230,",",CHAR(34),C230,CHAR(34),",",E230,",",D230,",",F230,",",G230,",",H230,",",I230,")",J230,";"))</f>
        <v>SpellData.create(BID_ATK_DEATH_COIL,"",0,0,1,OrderId("channel"),1,ORDER_TYPE_IMMEDIATE);</v>
      </c>
      <c r="L230" s="114" t="str">
        <f t="shared" si="52"/>
        <v>SpellData.create(BID_ATK_DEATH_COIL,"ATK Death Coil",0,0,1,OrderId("channel"),1,ORDER_TYPE_IMMEDIATE);</v>
      </c>
      <c r="M230" s="129" t="s">
        <v>1669</v>
      </c>
      <c r="N230" s="129"/>
      <c r="O230" s="129"/>
      <c r="P230" s="129"/>
      <c r="Q230" s="129"/>
      <c r="R230" s="129"/>
      <c r="S230" s="129"/>
      <c r="T230" s="129"/>
      <c r="U230" s="129"/>
      <c r="V230" s="129"/>
      <c r="W230" s="129"/>
      <c r="X230" s="129"/>
    </row>
    <row r="231" spans="1:24" s="131" customFormat="1">
      <c r="A231" s="129" t="s">
        <v>2461</v>
      </c>
      <c r="B231" s="153" t="str">
        <f>"SID_"&amp;UPPER(SUBSTITUTE(A231," ","_"))</f>
        <v>SID_UNHOLY_AURA</v>
      </c>
      <c r="C231" s="129"/>
      <c r="D231" s="129">
        <v>0</v>
      </c>
      <c r="E231" s="129">
        <v>0</v>
      </c>
      <c r="F231" s="129">
        <v>1</v>
      </c>
      <c r="G231" s="129" t="s">
        <v>607</v>
      </c>
      <c r="H231" s="129">
        <v>1</v>
      </c>
      <c r="I231" s="129" t="s">
        <v>606</v>
      </c>
      <c r="J231" s="129"/>
      <c r="K231" s="114" t="str">
        <f t="shared" ref="K231" si="54">IF(C231="N/A","//",CONCATENATE("SpellData.create(",B231,",",CHAR(34),C231,CHAR(34),",",E231,",",D231,",",F231,",",G231,",",H231,",",I231,")",J231,";"))</f>
        <v>SpellData.create(SID_UNHOLY_AURA,"",0,0,1,OrderId("channel"),1,ORDER_TYPE_IMMEDIATE);</v>
      </c>
      <c r="L231" s="114" t="str">
        <f t="shared" ref="L231" si="55">IF(A231="N/A","//",CONCATENATE("SpellData.create(",B231,",",CHAR(34),A231,CHAR(34),",",E231,",",D231,",",F231,",",G231,",",H231,",",I231,")",J231,";"))</f>
        <v>SpellData.create(SID_UNHOLY_AURA,"Unholy Aura",0,0,1,OrderId("channel"),1,ORDER_TYPE_IMMEDIATE);</v>
      </c>
      <c r="M231" s="129" t="s">
        <v>1669</v>
      </c>
      <c r="N231" s="129"/>
      <c r="O231" s="129"/>
      <c r="P231" s="129"/>
      <c r="Q231" s="129"/>
      <c r="R231" s="129"/>
      <c r="S231" s="129"/>
      <c r="T231" s="129"/>
      <c r="U231" s="129"/>
      <c r="V231" s="129"/>
      <c r="W231" s="129"/>
      <c r="X231" s="129"/>
    </row>
    <row r="232" spans="1:24">
      <c r="A232" s="120" t="s">
        <v>706</v>
      </c>
      <c r="B232" s="115" t="str">
        <f t="shared" si="36"/>
        <v>SID_ARMAGEDDON_SCROLL</v>
      </c>
      <c r="C232" s="120" t="s">
        <v>707</v>
      </c>
      <c r="D232" s="120">
        <v>0</v>
      </c>
      <c r="E232" s="120">
        <v>0</v>
      </c>
      <c r="F232" s="120">
        <v>1</v>
      </c>
      <c r="G232" s="120" t="s">
        <v>607</v>
      </c>
      <c r="H232" s="120">
        <v>1</v>
      </c>
      <c r="I232" s="120" t="s">
        <v>606</v>
      </c>
      <c r="J232" s="120"/>
      <c r="K232" s="114" t="str">
        <f t="shared" si="35"/>
        <v>SpellData.create(SID_ARMAGEDDON_SCROLL,"末日审判",0,0,1,OrderId("channel"),1,ORDER_TYPE_IMMEDIATE);</v>
      </c>
      <c r="L232" s="114" t="str">
        <f t="shared" si="44"/>
        <v>SpellData.create(SID_ARMAGEDDON_SCROLL,"Armageddon Scroll",0,0,1,OrderId("channel"),1,ORDER_TYPE_IMMEDIATE);</v>
      </c>
      <c r="M232" s="120" t="s">
        <v>1669</v>
      </c>
      <c r="N232" s="120"/>
      <c r="O232" s="120"/>
      <c r="P232" s="120"/>
      <c r="Q232" s="120"/>
      <c r="R232" s="120"/>
      <c r="S232" s="120"/>
      <c r="T232" s="120"/>
      <c r="U232" s="120"/>
      <c r="V232" s="120"/>
      <c r="W232" s="120"/>
      <c r="X232" s="120"/>
    </row>
    <row r="233" spans="1:24">
      <c r="A233" s="120" t="s">
        <v>704</v>
      </c>
      <c r="B233" s="115" t="str">
        <f t="shared" si="36"/>
        <v>SID_ARANS_COUNTER_SPELL_SCROLL</v>
      </c>
      <c r="C233" s="120" t="s">
        <v>705</v>
      </c>
      <c r="D233" s="120">
        <v>0</v>
      </c>
      <c r="E233" s="120">
        <v>0</v>
      </c>
      <c r="F233" s="120">
        <v>1</v>
      </c>
      <c r="G233" s="120" t="s">
        <v>607</v>
      </c>
      <c r="H233" s="120">
        <v>1</v>
      </c>
      <c r="I233" s="120" t="s">
        <v>606</v>
      </c>
      <c r="J233" s="120"/>
      <c r="K233" s="114" t="str">
        <f t="shared" si="35"/>
        <v>SpellData.create(SID_ARANS_COUNTER_SPELL_SCROLL,"埃兰的反制卷轴",0,0,1,OrderId("channel"),1,ORDER_TYPE_IMMEDIATE);</v>
      </c>
      <c r="L233" s="114" t="str">
        <f t="shared" si="44"/>
        <v>SpellData.create(SID_ARANS_COUNTER_SPELL_SCROLL,"Arans Counter Spell Scroll",0,0,1,OrderId("channel"),1,ORDER_TYPE_IMMEDIATE);</v>
      </c>
      <c r="M233" s="120" t="s">
        <v>1669</v>
      </c>
      <c r="N233" s="120"/>
      <c r="O233" s="120"/>
      <c r="P233" s="120"/>
      <c r="Q233" s="120"/>
      <c r="R233" s="120"/>
      <c r="S233" s="120"/>
      <c r="T233" s="120"/>
      <c r="U233" s="120"/>
      <c r="V233" s="120"/>
      <c r="W233" s="120"/>
      <c r="X233" s="120"/>
    </row>
    <row r="234" spans="1:24">
      <c r="A234" s="120" t="s">
        <v>702</v>
      </c>
      <c r="B234" s="115" t="str">
        <f t="shared" si="36"/>
        <v>SID_BANSHEE_SCROLL</v>
      </c>
      <c r="C234" s="120" t="s">
        <v>703</v>
      </c>
      <c r="D234" s="120">
        <v>0</v>
      </c>
      <c r="E234" s="120">
        <v>0</v>
      </c>
      <c r="F234" s="120">
        <v>1</v>
      </c>
      <c r="G234" s="120" t="s">
        <v>607</v>
      </c>
      <c r="H234" s="120">
        <v>1</v>
      </c>
      <c r="I234" s="120" t="s">
        <v>606</v>
      </c>
      <c r="J234" s="120"/>
      <c r="K234" s="114" t="str">
        <f t="shared" si="35"/>
        <v>SpellData.create(SID_BANSHEE_SCROLL,"女妖之嚎卷轴",0,0,1,OrderId("channel"),1,ORDER_TYPE_IMMEDIATE);</v>
      </c>
      <c r="L234" s="114" t="str">
        <f t="shared" si="44"/>
        <v>SpellData.create(SID_BANSHEE_SCROLL,"Banshee Scroll",0,0,1,OrderId("channel"),1,ORDER_TYPE_IMMEDIATE);</v>
      </c>
      <c r="M234" s="120" t="s">
        <v>1669</v>
      </c>
      <c r="N234" s="120"/>
      <c r="O234" s="120"/>
      <c r="P234" s="120"/>
      <c r="Q234" s="120"/>
      <c r="R234" s="120"/>
      <c r="S234" s="120"/>
      <c r="T234" s="120"/>
      <c r="U234" s="120"/>
      <c r="V234" s="120"/>
      <c r="W234" s="120"/>
      <c r="X234" s="120"/>
    </row>
    <row r="235" spans="1:24">
      <c r="A235" s="120" t="s">
        <v>700</v>
      </c>
      <c r="B235" s="115" t="str">
        <f t="shared" si="36"/>
        <v>SID_CORRUPTION_SCROLL</v>
      </c>
      <c r="C235" s="120" t="s">
        <v>701</v>
      </c>
      <c r="D235" s="120">
        <v>0</v>
      </c>
      <c r="E235" s="120">
        <v>0</v>
      </c>
      <c r="F235" s="120">
        <v>1</v>
      </c>
      <c r="G235" s="120" t="s">
        <v>607</v>
      </c>
      <c r="H235" s="120">
        <v>1</v>
      </c>
      <c r="I235" s="120" t="s">
        <v>606</v>
      </c>
      <c r="J235" s="120"/>
      <c r="K235" s="114" t="str">
        <f t="shared" si="35"/>
        <v>SpellData.create(SID_CORRUPTION_SCROLL,"腐蚀卷轴",0,0,1,OrderId("channel"),1,ORDER_TYPE_IMMEDIATE);</v>
      </c>
      <c r="L235" s="114" t="str">
        <f t="shared" si="44"/>
        <v>SpellData.create(SID_CORRUPTION_SCROLL,"Corruption Scroll",0,0,1,OrderId("channel"),1,ORDER_TYPE_IMMEDIATE);</v>
      </c>
      <c r="M235" s="120" t="s">
        <v>1669</v>
      </c>
      <c r="N235" s="120"/>
      <c r="O235" s="120"/>
      <c r="P235" s="120"/>
      <c r="Q235" s="120"/>
      <c r="R235" s="120"/>
      <c r="S235" s="120"/>
      <c r="T235" s="120"/>
      <c r="U235" s="120"/>
      <c r="V235" s="120"/>
      <c r="W235" s="120"/>
      <c r="X235" s="120"/>
    </row>
    <row r="236" spans="1:24">
      <c r="A236" s="120" t="s">
        <v>698</v>
      </c>
      <c r="B236" s="115" t="str">
        <f t="shared" si="36"/>
        <v>SID_DEFEND_SCROLL</v>
      </c>
      <c r="C236" s="120" t="s">
        <v>699</v>
      </c>
      <c r="D236" s="120">
        <v>0</v>
      </c>
      <c r="E236" s="120">
        <v>0</v>
      </c>
      <c r="F236" s="120">
        <v>1</v>
      </c>
      <c r="G236" s="120" t="s">
        <v>607</v>
      </c>
      <c r="H236" s="120">
        <v>1</v>
      </c>
      <c r="I236" s="120" t="s">
        <v>606</v>
      </c>
      <c r="J236" s="120"/>
      <c r="K236" s="114" t="str">
        <f t="shared" si="35"/>
        <v>SpellData.create(SID_DEFEND_SCROLL,"守护卷轴",0,0,1,OrderId("channel"),1,ORDER_TYPE_IMMEDIATE);</v>
      </c>
      <c r="L236" s="114" t="str">
        <f t="shared" si="44"/>
        <v>SpellData.create(SID_DEFEND_SCROLL,"Defend Scroll",0,0,1,OrderId("channel"),1,ORDER_TYPE_IMMEDIATE);</v>
      </c>
      <c r="M236" s="120" t="s">
        <v>1669</v>
      </c>
      <c r="N236" s="120"/>
      <c r="O236" s="120"/>
      <c r="P236" s="120"/>
      <c r="Q236" s="120"/>
      <c r="R236" s="120"/>
      <c r="S236" s="120"/>
      <c r="T236" s="120"/>
      <c r="U236" s="120"/>
      <c r="V236" s="120"/>
      <c r="W236" s="120"/>
      <c r="X236" s="120"/>
    </row>
    <row r="237" spans="1:24">
      <c r="A237" s="120" t="s">
        <v>696</v>
      </c>
      <c r="B237" s="115" t="str">
        <f t="shared" si="36"/>
        <v>SID_FRENZY_SCROLL</v>
      </c>
      <c r="C237" s="120" t="s">
        <v>697</v>
      </c>
      <c r="D237" s="120">
        <v>0</v>
      </c>
      <c r="E237" s="120">
        <v>0</v>
      </c>
      <c r="F237" s="120">
        <v>1</v>
      </c>
      <c r="G237" s="120" t="s">
        <v>607</v>
      </c>
      <c r="H237" s="120">
        <v>1</v>
      </c>
      <c r="I237" s="120" t="s">
        <v>606</v>
      </c>
      <c r="J237" s="120"/>
      <c r="K237" s="114" t="str">
        <f t="shared" ref="K237:K283" si="56">IF(C237="N/A","//",CONCATENATE("SpellData.create(",B237,",",CHAR(34),C237,CHAR(34),",",E237,",",D237,",",F237,",",G237,",",H237,",",I237,")",J237,";"))</f>
        <v>SpellData.create(SID_FRENZY_SCROLL,"狂热卷轴",0,0,1,OrderId("channel"),1,ORDER_TYPE_IMMEDIATE);</v>
      </c>
      <c r="L237" s="114" t="str">
        <f t="shared" si="44"/>
        <v>SpellData.create(SID_FRENZY_SCROLL,"Frenzy Scroll",0,0,1,OrderId("channel"),1,ORDER_TYPE_IMMEDIATE);</v>
      </c>
      <c r="M237" s="120" t="s">
        <v>1669</v>
      </c>
      <c r="N237" s="120"/>
      <c r="O237" s="120"/>
      <c r="P237" s="120"/>
      <c r="Q237" s="120"/>
      <c r="R237" s="120"/>
      <c r="S237" s="120"/>
      <c r="T237" s="120"/>
      <c r="U237" s="120"/>
      <c r="V237" s="120"/>
      <c r="W237" s="120"/>
      <c r="X237" s="120"/>
    </row>
    <row r="238" spans="1:24">
      <c r="A238" s="120" t="s">
        <v>694</v>
      </c>
      <c r="B238" s="115" t="str">
        <f t="shared" si="36"/>
        <v>SID_HEAL_SCROLL</v>
      </c>
      <c r="C238" s="120" t="s">
        <v>695</v>
      </c>
      <c r="D238" s="120">
        <v>0</v>
      </c>
      <c r="E238" s="120">
        <v>0</v>
      </c>
      <c r="F238" s="120">
        <v>1</v>
      </c>
      <c r="G238" s="120" t="s">
        <v>607</v>
      </c>
      <c r="H238" s="120">
        <v>1</v>
      </c>
      <c r="I238" s="120" t="s">
        <v>606</v>
      </c>
      <c r="J238" s="120"/>
      <c r="K238" s="114" t="str">
        <f t="shared" si="56"/>
        <v>SpellData.create(SID_HEAL_SCROLL,"医疗卷轴",0,0,1,OrderId("channel"),1,ORDER_TYPE_IMMEDIATE);</v>
      </c>
      <c r="L238" s="114" t="str">
        <f t="shared" si="44"/>
        <v>SpellData.create(SID_HEAL_SCROLL,"Heal Scroll",0,0,1,OrderId("channel"),1,ORDER_TYPE_IMMEDIATE);</v>
      </c>
      <c r="M238" s="120" t="s">
        <v>1669</v>
      </c>
      <c r="N238" s="120"/>
      <c r="O238" s="120"/>
      <c r="P238" s="120"/>
      <c r="Q238" s="120"/>
      <c r="R238" s="120"/>
      <c r="S238" s="120"/>
      <c r="T238" s="120"/>
      <c r="U238" s="120"/>
      <c r="V238" s="120"/>
      <c r="W238" s="120"/>
      <c r="X238" s="120"/>
    </row>
    <row r="239" spans="1:24">
      <c r="A239" s="120" t="s">
        <v>692</v>
      </c>
      <c r="B239" s="115" t="str">
        <f t="shared" ref="B239" si="57">"SID_"&amp;UPPER(SUBSTITUTE(A239," ","_"))</f>
        <v>SID_MANA_SCROLL</v>
      </c>
      <c r="C239" s="120" t="s">
        <v>693</v>
      </c>
      <c r="D239" s="120">
        <v>0</v>
      </c>
      <c r="E239" s="120">
        <v>0</v>
      </c>
      <c r="F239" s="120">
        <v>1</v>
      </c>
      <c r="G239" s="120" t="s">
        <v>607</v>
      </c>
      <c r="H239" s="120">
        <v>1</v>
      </c>
      <c r="I239" s="120" t="s">
        <v>606</v>
      </c>
      <c r="J239" s="120"/>
      <c r="K239" s="114" t="str">
        <f t="shared" si="56"/>
        <v>SpellData.create(SID_MANA_SCROLL,"魔法卷轴",0,0,1,OrderId("channel"),1,ORDER_TYPE_IMMEDIATE);</v>
      </c>
      <c r="L239" s="114" t="str">
        <f t="shared" si="44"/>
        <v>SpellData.create(SID_MANA_SCROLL,"Mana Scroll",0,0,1,OrderId("channel"),1,ORDER_TYPE_IMMEDIATE);</v>
      </c>
      <c r="M239" s="120" t="s">
        <v>1669</v>
      </c>
      <c r="N239" s="120"/>
      <c r="O239" s="120"/>
      <c r="P239" s="120"/>
      <c r="Q239" s="120"/>
      <c r="R239" s="120"/>
      <c r="S239" s="120"/>
      <c r="T239" s="120"/>
      <c r="U239" s="120"/>
      <c r="V239" s="120"/>
      <c r="W239" s="120"/>
      <c r="X239" s="120"/>
    </row>
    <row r="240" spans="1:24">
      <c r="A240" s="120" t="s">
        <v>690</v>
      </c>
      <c r="B240" s="115" t="str">
        <f t="shared" si="36"/>
        <v>SID_MASS_DISPEL_SCROLL</v>
      </c>
      <c r="C240" s="120" t="s">
        <v>691</v>
      </c>
      <c r="D240" s="120">
        <v>0</v>
      </c>
      <c r="E240" s="120">
        <v>0</v>
      </c>
      <c r="F240" s="120">
        <v>1</v>
      </c>
      <c r="G240" s="120" t="s">
        <v>607</v>
      </c>
      <c r="H240" s="120">
        <v>1</v>
      </c>
      <c r="I240" s="120" t="s">
        <v>606</v>
      </c>
      <c r="J240" s="120"/>
      <c r="K240" s="114" t="str">
        <f t="shared" si="56"/>
        <v>SpellData.create(SID_MASS_DISPEL_SCROLL,"大型驱魔卷轴",0,0,1,OrderId("channel"),1,ORDER_TYPE_IMMEDIATE);</v>
      </c>
      <c r="L240" s="114" t="str">
        <f t="shared" si="44"/>
        <v>SpellData.create(SID_MASS_DISPEL_SCROLL,"Mass Dispel Scroll",0,0,1,OrderId("channel"),1,ORDER_TYPE_IMMEDIATE);</v>
      </c>
      <c r="M240" s="120" t="s">
        <v>1669</v>
      </c>
      <c r="N240" s="120"/>
      <c r="O240" s="120"/>
      <c r="P240" s="120"/>
      <c r="Q240" s="120"/>
      <c r="R240" s="120"/>
      <c r="S240" s="120"/>
      <c r="T240" s="120"/>
      <c r="U240" s="120"/>
      <c r="V240" s="120"/>
      <c r="W240" s="120"/>
      <c r="X240" s="120"/>
    </row>
    <row r="241" spans="1:24">
      <c r="A241" s="120" t="s">
        <v>688</v>
      </c>
      <c r="B241" s="115" t="str">
        <f t="shared" ref="B241:B283" si="58">"SID_"&amp;UPPER(SUBSTITUTE(A241," ","_"))</f>
        <v>SID_MASS_TELEPORT_SCROLL</v>
      </c>
      <c r="C241" s="120" t="s">
        <v>689</v>
      </c>
      <c r="D241" s="120">
        <v>0</v>
      </c>
      <c r="E241" s="120">
        <v>0</v>
      </c>
      <c r="F241" s="120">
        <v>1</v>
      </c>
      <c r="G241" s="120" t="s">
        <v>607</v>
      </c>
      <c r="H241" s="120">
        <v>1</v>
      </c>
      <c r="I241" s="120" t="s">
        <v>606</v>
      </c>
      <c r="J241" s="120"/>
      <c r="K241" s="114" t="str">
        <f t="shared" si="56"/>
        <v>SpellData.create(SID_MASS_TELEPORT_SCROLL,"群体传送卷轴",0,0,1,OrderId("channel"),1,ORDER_TYPE_IMMEDIATE);</v>
      </c>
      <c r="L241" s="114" t="str">
        <f t="shared" si="44"/>
        <v>SpellData.create(SID_MASS_TELEPORT_SCROLL,"Mass Teleport Scroll",0,0,1,OrderId("channel"),1,ORDER_TYPE_IMMEDIATE);</v>
      </c>
      <c r="M241" s="120" t="s">
        <v>1669</v>
      </c>
      <c r="N241" s="120"/>
      <c r="O241" s="120"/>
      <c r="P241" s="120"/>
      <c r="Q241" s="120"/>
      <c r="R241" s="120"/>
      <c r="S241" s="120"/>
      <c r="T241" s="120"/>
      <c r="U241" s="120"/>
      <c r="V241" s="120"/>
      <c r="W241" s="120"/>
      <c r="X241" s="120"/>
    </row>
    <row r="242" spans="1:24">
      <c r="A242" s="120" t="s">
        <v>686</v>
      </c>
      <c r="B242" s="115" t="str">
        <f t="shared" si="58"/>
        <v>SID_ROAR_SCROLL</v>
      </c>
      <c r="C242" s="120" t="s">
        <v>687</v>
      </c>
      <c r="D242" s="120">
        <v>0</v>
      </c>
      <c r="E242" s="120">
        <v>0</v>
      </c>
      <c r="F242" s="120">
        <v>1</v>
      </c>
      <c r="G242" s="120" t="s">
        <v>607</v>
      </c>
      <c r="H242" s="120">
        <v>1</v>
      </c>
      <c r="I242" s="120" t="s">
        <v>606</v>
      </c>
      <c r="J242" s="120"/>
      <c r="K242" s="114" t="str">
        <f t="shared" si="56"/>
        <v>SpellData.create(SID_ROAR_SCROLL,"野兽卷轴",0,0,1,OrderId("channel"),1,ORDER_TYPE_IMMEDIATE);</v>
      </c>
      <c r="L242" s="114" t="str">
        <f t="shared" si="44"/>
        <v>SpellData.create(SID_ROAR_SCROLL,"Roar Scroll",0,0,1,OrderId("channel"),1,ORDER_TYPE_IMMEDIATE);</v>
      </c>
      <c r="M242" s="120" t="s">
        <v>1669</v>
      </c>
      <c r="N242" s="120"/>
      <c r="O242" s="120"/>
      <c r="P242" s="120"/>
      <c r="Q242" s="120"/>
      <c r="R242" s="120"/>
      <c r="S242" s="120"/>
      <c r="T242" s="120"/>
      <c r="U242" s="120"/>
      <c r="V242" s="120"/>
      <c r="W242" s="120"/>
      <c r="X242" s="120"/>
    </row>
    <row r="243" spans="1:24">
      <c r="A243" s="120" t="s">
        <v>1648</v>
      </c>
      <c r="B243" s="115" t="str">
        <f t="shared" si="58"/>
        <v>SID_SANCTUARY_SCROLL</v>
      </c>
      <c r="C243" s="120" t="s">
        <v>685</v>
      </c>
      <c r="D243" s="120">
        <v>0</v>
      </c>
      <c r="E243" s="120">
        <v>0</v>
      </c>
      <c r="F243" s="120">
        <v>1</v>
      </c>
      <c r="G243" s="120" t="s">
        <v>607</v>
      </c>
      <c r="H243" s="120">
        <v>1</v>
      </c>
      <c r="I243" s="120" t="s">
        <v>606</v>
      </c>
      <c r="J243" s="120"/>
      <c r="K243" s="114" t="str">
        <f t="shared" si="56"/>
        <v>SpellData.create(SID_SANCTUARY_SCROLL,"庇护所卷轴",0,0,1,OrderId("channel"),1,ORDER_TYPE_IMMEDIATE);</v>
      </c>
      <c r="L243" s="114" t="str">
        <f t="shared" si="44"/>
        <v>SpellData.create(SID_SANCTUARY_SCROLL,"Sanctuary Scroll",0,0,1,OrderId("channel"),1,ORDER_TYPE_IMMEDIATE);</v>
      </c>
      <c r="M243" s="120" t="s">
        <v>1669</v>
      </c>
      <c r="N243" s="120"/>
      <c r="O243" s="120"/>
      <c r="P243" s="120"/>
      <c r="Q243" s="120"/>
      <c r="R243" s="120"/>
      <c r="S243" s="120"/>
      <c r="T243" s="120"/>
      <c r="U243" s="120"/>
      <c r="V243" s="120"/>
      <c r="W243" s="120"/>
      <c r="X243" s="120"/>
    </row>
    <row r="244" spans="1:24">
      <c r="A244" s="120" t="s">
        <v>683</v>
      </c>
      <c r="B244" s="115" t="str">
        <f t="shared" si="58"/>
        <v>SID_SLAYER_SCROLL</v>
      </c>
      <c r="C244" s="120" t="s">
        <v>684</v>
      </c>
      <c r="D244" s="120">
        <v>0</v>
      </c>
      <c r="E244" s="120">
        <v>0</v>
      </c>
      <c r="F244" s="120">
        <v>1</v>
      </c>
      <c r="G244" s="120" t="s">
        <v>607</v>
      </c>
      <c r="H244" s="120">
        <v>1</v>
      </c>
      <c r="I244" s="120" t="s">
        <v>606</v>
      </c>
      <c r="J244" s="120"/>
      <c r="K244" s="114" t="str">
        <f t="shared" si="56"/>
        <v>SpellData.create(SID_SLAYER_SCROLL,"杀戮卷轴",0,0,1,OrderId("channel"),1,ORDER_TYPE_IMMEDIATE);</v>
      </c>
      <c r="L244" s="114" t="str">
        <f t="shared" si="44"/>
        <v>SpellData.create(SID_SLAYER_SCROLL,"Slayer Scroll",0,0,1,OrderId("channel"),1,ORDER_TYPE_IMMEDIATE);</v>
      </c>
      <c r="M244" s="120" t="s">
        <v>1669</v>
      </c>
      <c r="N244" s="120"/>
      <c r="O244" s="120"/>
      <c r="P244" s="120"/>
      <c r="Q244" s="120"/>
      <c r="R244" s="120"/>
      <c r="S244" s="120"/>
      <c r="T244" s="120"/>
      <c r="U244" s="120"/>
      <c r="V244" s="120"/>
      <c r="W244" s="120"/>
      <c r="X244" s="120"/>
    </row>
    <row r="245" spans="1:24">
      <c r="A245" s="120" t="s">
        <v>681</v>
      </c>
      <c r="B245" s="115" t="str">
        <f t="shared" si="58"/>
        <v>SID_SPEED_SCROLL</v>
      </c>
      <c r="C245" s="120" t="s">
        <v>682</v>
      </c>
      <c r="D245" s="120">
        <v>0</v>
      </c>
      <c r="E245" s="120">
        <v>0</v>
      </c>
      <c r="F245" s="120">
        <v>1</v>
      </c>
      <c r="G245" s="120" t="s">
        <v>607</v>
      </c>
      <c r="H245" s="120">
        <v>1</v>
      </c>
      <c r="I245" s="120" t="s">
        <v>606</v>
      </c>
      <c r="J245" s="120"/>
      <c r="K245" s="114" t="str">
        <f t="shared" si="56"/>
        <v>SpellData.create(SID_SPEED_SCROLL,"加速卷轴",0,0,1,OrderId("channel"),1,ORDER_TYPE_IMMEDIATE);</v>
      </c>
      <c r="L245" s="114" t="str">
        <f t="shared" si="44"/>
        <v>SpellData.create(SID_SPEED_SCROLL,"Speed Scroll",0,0,1,OrderId("channel"),1,ORDER_TYPE_IMMEDIATE);</v>
      </c>
      <c r="M245" s="120" t="s">
        <v>1669</v>
      </c>
      <c r="N245" s="120"/>
      <c r="O245" s="120"/>
      <c r="P245" s="120"/>
      <c r="Q245" s="120"/>
      <c r="R245" s="120"/>
      <c r="S245" s="120"/>
      <c r="T245" s="120"/>
      <c r="U245" s="120"/>
      <c r="V245" s="120"/>
      <c r="W245" s="120"/>
      <c r="X245" s="120"/>
    </row>
    <row r="246" spans="1:24">
      <c r="A246" s="120" t="s">
        <v>679</v>
      </c>
      <c r="B246" s="115" t="str">
        <f t="shared" si="58"/>
        <v>SID_SPELL_REFLECTION_SCROLL</v>
      </c>
      <c r="C246" s="120" t="s">
        <v>680</v>
      </c>
      <c r="D246" s="120">
        <v>0</v>
      </c>
      <c r="E246" s="120">
        <v>0</v>
      </c>
      <c r="F246" s="120">
        <v>1</v>
      </c>
      <c r="G246" s="120" t="s">
        <v>607</v>
      </c>
      <c r="H246" s="120">
        <v>1</v>
      </c>
      <c r="I246" s="120" t="s">
        <v>606</v>
      </c>
      <c r="J246" s="120"/>
      <c r="K246" s="114" t="str">
        <f t="shared" si="56"/>
        <v>SpellData.create(SID_SPELL_REFLECTION_SCROLL,"绝缘卷轴",0,0,1,OrderId("channel"),1,ORDER_TYPE_IMMEDIATE);</v>
      </c>
      <c r="L246" s="114" t="str">
        <f t="shared" si="44"/>
        <v>SpellData.create(SID_SPELL_REFLECTION_SCROLL,"Spell Reflection Scroll",0,0,1,OrderId("channel"),1,ORDER_TYPE_IMMEDIATE);</v>
      </c>
      <c r="M246" s="120" t="s">
        <v>1669</v>
      </c>
      <c r="N246" s="120"/>
      <c r="O246" s="120"/>
      <c r="P246" s="120"/>
      <c r="Q246" s="120"/>
      <c r="R246" s="120"/>
      <c r="S246" s="120"/>
      <c r="T246" s="120"/>
      <c r="U246" s="120"/>
      <c r="V246" s="120"/>
      <c r="W246" s="120"/>
      <c r="X246" s="120"/>
    </row>
    <row r="247" spans="1:24">
      <c r="A247" s="120" t="s">
        <v>677</v>
      </c>
      <c r="B247" s="115" t="str">
        <f t="shared" si="58"/>
        <v>SID_WEAKEN_CURSE_SCROLL</v>
      </c>
      <c r="C247" s="120" t="s">
        <v>678</v>
      </c>
      <c r="D247" s="120">
        <v>0</v>
      </c>
      <c r="E247" s="120">
        <v>0</v>
      </c>
      <c r="F247" s="120">
        <v>1</v>
      </c>
      <c r="G247" s="120" t="s">
        <v>607</v>
      </c>
      <c r="H247" s="120">
        <v>1</v>
      </c>
      <c r="I247" s="120" t="s">
        <v>606</v>
      </c>
      <c r="J247" s="120"/>
      <c r="K247" s="114" t="str">
        <f t="shared" si="56"/>
        <v>SpellData.create(SID_WEAKEN_CURSE_SCROLL,"虚弱诅咒卷轴",0,0,1,OrderId("channel"),1,ORDER_TYPE_IMMEDIATE);</v>
      </c>
      <c r="L247" s="114" t="str">
        <f t="shared" si="44"/>
        <v>SpellData.create(SID_WEAKEN_CURSE_SCROLL,"Weaken Curse Scroll",0,0,1,OrderId("channel"),1,ORDER_TYPE_IMMEDIATE);</v>
      </c>
      <c r="M247" s="120" t="s">
        <v>1669</v>
      </c>
      <c r="N247" s="120"/>
      <c r="O247" s="120"/>
      <c r="P247" s="120"/>
      <c r="Q247" s="120"/>
      <c r="R247" s="120"/>
      <c r="S247" s="120"/>
      <c r="T247" s="120"/>
      <c r="U247" s="120"/>
      <c r="V247" s="120"/>
      <c r="W247" s="120"/>
      <c r="X247" s="120"/>
    </row>
    <row r="248" spans="1:24">
      <c r="A248" s="121" t="s">
        <v>675</v>
      </c>
      <c r="B248" s="115" t="str">
        <f t="shared" si="58"/>
        <v>SID_LIFE_POTION</v>
      </c>
      <c r="C248" s="121" t="s">
        <v>676</v>
      </c>
      <c r="D248" s="121">
        <v>0</v>
      </c>
      <c r="E248" s="121">
        <v>0</v>
      </c>
      <c r="F248" s="121">
        <v>1</v>
      </c>
      <c r="G248" s="121" t="s">
        <v>607</v>
      </c>
      <c r="H248" s="121">
        <v>1</v>
      </c>
      <c r="I248" s="121" t="s">
        <v>606</v>
      </c>
      <c r="J248" s="121"/>
      <c r="K248" s="114" t="str">
        <f t="shared" si="56"/>
        <v>SpellData.create(SID_LIFE_POTION,"生命药水",0,0,1,OrderId("channel"),1,ORDER_TYPE_IMMEDIATE);</v>
      </c>
      <c r="L248" s="114" t="str">
        <f t="shared" si="44"/>
        <v>SpellData.create(SID_LIFE_POTION,"Life Potion",0,0,1,OrderId("channel"),1,ORDER_TYPE_IMMEDIATE);</v>
      </c>
      <c r="M248" s="121" t="s">
        <v>1669</v>
      </c>
      <c r="N248" s="121"/>
      <c r="O248" s="121"/>
      <c r="P248" s="121"/>
      <c r="Q248" s="121"/>
      <c r="R248" s="121"/>
      <c r="S248" s="121"/>
      <c r="T248" s="121"/>
      <c r="U248" s="121"/>
      <c r="V248" s="121"/>
      <c r="W248" s="121"/>
      <c r="X248" s="121"/>
    </row>
    <row r="249" spans="1:24">
      <c r="A249" s="121" t="s">
        <v>673</v>
      </c>
      <c r="B249" s="115" t="str">
        <f t="shared" si="58"/>
        <v>SID_MANA_POTION</v>
      </c>
      <c r="C249" s="121" t="s">
        <v>674</v>
      </c>
      <c r="D249" s="121">
        <v>0</v>
      </c>
      <c r="E249" s="121">
        <v>0</v>
      </c>
      <c r="F249" s="121">
        <v>1</v>
      </c>
      <c r="G249" s="121" t="s">
        <v>607</v>
      </c>
      <c r="H249" s="121">
        <v>1</v>
      </c>
      <c r="I249" s="121" t="s">
        <v>606</v>
      </c>
      <c r="J249" s="121"/>
      <c r="K249" s="114" t="str">
        <f t="shared" si="56"/>
        <v>SpellData.create(SID_MANA_POTION,"魔法药水",0,0,1,OrderId("channel"),1,ORDER_TYPE_IMMEDIATE);</v>
      </c>
      <c r="L249" s="114" t="str">
        <f t="shared" si="44"/>
        <v>SpellData.create(SID_MANA_POTION,"Mana Potion",0,0,1,OrderId("channel"),1,ORDER_TYPE_IMMEDIATE);</v>
      </c>
      <c r="M249" s="121" t="s">
        <v>1669</v>
      </c>
      <c r="N249" s="121"/>
      <c r="O249" s="121"/>
      <c r="P249" s="121"/>
      <c r="Q249" s="121"/>
      <c r="R249" s="121"/>
      <c r="S249" s="121"/>
      <c r="T249" s="121"/>
      <c r="U249" s="121"/>
      <c r="V249" s="121"/>
      <c r="W249" s="121"/>
      <c r="X249" s="121"/>
    </row>
    <row r="250" spans="1:24">
      <c r="A250" s="121" t="s">
        <v>671</v>
      </c>
      <c r="B250" s="115" t="str">
        <f t="shared" si="58"/>
        <v>SID_LEECH_POTION</v>
      </c>
      <c r="C250" s="121" t="s">
        <v>672</v>
      </c>
      <c r="D250" s="121">
        <v>0</v>
      </c>
      <c r="E250" s="121">
        <v>0</v>
      </c>
      <c r="F250" s="121">
        <v>1</v>
      </c>
      <c r="G250" s="121" t="s">
        <v>607</v>
      </c>
      <c r="H250" s="121">
        <v>1</v>
      </c>
      <c r="I250" s="121" t="s">
        <v>606</v>
      </c>
      <c r="J250" s="121"/>
      <c r="K250" s="114" t="str">
        <f t="shared" si="56"/>
        <v>SpellData.create(SID_LEECH_POTION,"吸血药水",0,0,1,OrderId("channel"),1,ORDER_TYPE_IMMEDIATE);</v>
      </c>
      <c r="L250" s="114" t="str">
        <f t="shared" si="44"/>
        <v>SpellData.create(SID_LEECH_POTION,"Leech Potion",0,0,1,OrderId("channel"),1,ORDER_TYPE_IMMEDIATE);</v>
      </c>
      <c r="M250" s="121" t="s">
        <v>1669</v>
      </c>
      <c r="N250" s="121"/>
      <c r="O250" s="121"/>
      <c r="P250" s="121"/>
      <c r="Q250" s="121"/>
      <c r="R250" s="121"/>
      <c r="S250" s="121"/>
      <c r="T250" s="121"/>
      <c r="U250" s="121"/>
      <c r="V250" s="121"/>
      <c r="W250" s="121"/>
      <c r="X250" s="121"/>
    </row>
    <row r="251" spans="1:24">
      <c r="A251" s="121" t="s">
        <v>669</v>
      </c>
      <c r="B251" s="115" t="str">
        <f t="shared" si="58"/>
        <v>SID_LIFE_REGEN_POTION</v>
      </c>
      <c r="C251" s="121" t="s">
        <v>670</v>
      </c>
      <c r="D251" s="121">
        <v>0</v>
      </c>
      <c r="E251" s="121">
        <v>0</v>
      </c>
      <c r="F251" s="121">
        <v>1</v>
      </c>
      <c r="G251" s="121" t="s">
        <v>607</v>
      </c>
      <c r="H251" s="121">
        <v>1</v>
      </c>
      <c r="I251" s="121" t="s">
        <v>606</v>
      </c>
      <c r="J251" s="121"/>
      <c r="K251" s="114" t="str">
        <f t="shared" si="56"/>
        <v>SpellData.create(SID_LIFE_REGEN_POTION,"再生药水",0,0,1,OrderId("channel"),1,ORDER_TYPE_IMMEDIATE);</v>
      </c>
      <c r="L251" s="114" t="str">
        <f t="shared" si="44"/>
        <v>SpellData.create(SID_LIFE_REGEN_POTION,"Life Regen Potion",0,0,1,OrderId("channel"),1,ORDER_TYPE_IMMEDIATE);</v>
      </c>
      <c r="M251" s="121" t="s">
        <v>1669</v>
      </c>
      <c r="N251" s="121"/>
      <c r="O251" s="121"/>
      <c r="P251" s="121"/>
      <c r="Q251" s="121"/>
      <c r="R251" s="121"/>
      <c r="S251" s="121"/>
      <c r="T251" s="121"/>
      <c r="U251" s="121"/>
      <c r="V251" s="121"/>
      <c r="W251" s="121"/>
      <c r="X251" s="121"/>
    </row>
    <row r="252" spans="1:24">
      <c r="A252" s="121" t="s">
        <v>667</v>
      </c>
      <c r="B252" s="115" t="str">
        <f t="shared" si="58"/>
        <v>SID_MANA_REGEN_POTION</v>
      </c>
      <c r="C252" s="121" t="s">
        <v>668</v>
      </c>
      <c r="D252" s="121">
        <v>0</v>
      </c>
      <c r="E252" s="121">
        <v>0</v>
      </c>
      <c r="F252" s="121">
        <v>1</v>
      </c>
      <c r="G252" s="121" t="s">
        <v>607</v>
      </c>
      <c r="H252" s="121">
        <v>1</v>
      </c>
      <c r="I252" s="121" t="s">
        <v>606</v>
      </c>
      <c r="J252" s="121"/>
      <c r="K252" s="114" t="str">
        <f t="shared" si="56"/>
        <v>SpellData.create(SID_MANA_REGEN_POTION,"清晰预兆药水",0,0,1,OrderId("channel"),1,ORDER_TYPE_IMMEDIATE);</v>
      </c>
      <c r="L252" s="114" t="str">
        <f t="shared" si="44"/>
        <v>SpellData.create(SID_MANA_REGEN_POTION,"Mana Regen Potion",0,0,1,OrderId("channel"),1,ORDER_TYPE_IMMEDIATE);</v>
      </c>
      <c r="M252" s="121" t="s">
        <v>1669</v>
      </c>
      <c r="N252" s="121"/>
      <c r="O252" s="121"/>
      <c r="P252" s="121"/>
      <c r="Q252" s="121"/>
      <c r="R252" s="121"/>
      <c r="S252" s="121"/>
      <c r="T252" s="121"/>
      <c r="U252" s="121"/>
      <c r="V252" s="121"/>
      <c r="W252" s="121"/>
      <c r="X252" s="121"/>
    </row>
    <row r="253" spans="1:24">
      <c r="A253" s="121" t="s">
        <v>665</v>
      </c>
      <c r="B253" s="115" t="str">
        <f t="shared" si="58"/>
        <v>SID_MANA_SOURCE_POTION</v>
      </c>
      <c r="C253" s="121" t="s">
        <v>666</v>
      </c>
      <c r="D253" s="121">
        <v>0</v>
      </c>
      <c r="E253" s="121">
        <v>0</v>
      </c>
      <c r="F253" s="121">
        <v>1</v>
      </c>
      <c r="G253" s="121" t="s">
        <v>607</v>
      </c>
      <c r="H253" s="121">
        <v>1</v>
      </c>
      <c r="I253" s="121" t="s">
        <v>606</v>
      </c>
      <c r="J253" s="121"/>
      <c r="K253" s="114" t="str">
        <f t="shared" si="56"/>
        <v>SpellData.create(SID_MANA_SOURCE_POTION,"魔力之源",0,0,1,OrderId("channel"),1,ORDER_TYPE_IMMEDIATE);</v>
      </c>
      <c r="L253" s="114" t="str">
        <f t="shared" si="44"/>
        <v>SpellData.create(SID_MANA_SOURCE_POTION,"Mana Source Potion",0,0,1,OrderId("channel"),1,ORDER_TYPE_IMMEDIATE);</v>
      </c>
      <c r="M253" s="121" t="s">
        <v>1669</v>
      </c>
      <c r="N253" s="121"/>
      <c r="O253" s="121"/>
      <c r="P253" s="121"/>
      <c r="Q253" s="121"/>
      <c r="R253" s="121"/>
      <c r="S253" s="121"/>
      <c r="T253" s="121"/>
      <c r="U253" s="121"/>
      <c r="V253" s="121"/>
      <c r="W253" s="121"/>
      <c r="X253" s="121"/>
    </row>
    <row r="254" spans="1:24">
      <c r="A254" s="121" t="s">
        <v>663</v>
      </c>
      <c r="B254" s="115" t="str">
        <f t="shared" si="58"/>
        <v>SID_TRANQUILITY_POTION</v>
      </c>
      <c r="C254" s="121" t="s">
        <v>664</v>
      </c>
      <c r="D254" s="121">
        <v>0</v>
      </c>
      <c r="E254" s="121">
        <v>0</v>
      </c>
      <c r="F254" s="121">
        <v>1</v>
      </c>
      <c r="G254" s="121" t="s">
        <v>607</v>
      </c>
      <c r="H254" s="121">
        <v>1</v>
      </c>
      <c r="I254" s="121" t="s">
        <v>606</v>
      </c>
      <c r="J254" s="121"/>
      <c r="K254" s="114" t="str">
        <f t="shared" si="56"/>
        <v>SpellData.create(SID_TRANQUILITY_POTION,"宁静药水",0,0,1,OrderId("channel"),1,ORDER_TYPE_IMMEDIATE);</v>
      </c>
      <c r="L254" s="114" t="str">
        <f t="shared" si="44"/>
        <v>SpellData.create(SID_TRANQUILITY_POTION,"Tranquility Potion",0,0,1,OrderId("channel"),1,ORDER_TYPE_IMMEDIATE);</v>
      </c>
      <c r="M254" s="121" t="s">
        <v>1669</v>
      </c>
      <c r="N254" s="121"/>
      <c r="O254" s="121"/>
      <c r="P254" s="121"/>
      <c r="Q254" s="121"/>
      <c r="R254" s="121"/>
      <c r="S254" s="121"/>
      <c r="T254" s="121"/>
      <c r="U254" s="121"/>
      <c r="V254" s="121"/>
      <c r="W254" s="121"/>
      <c r="X254" s="121"/>
    </row>
    <row r="255" spans="1:24">
      <c r="A255" s="121" t="s">
        <v>661</v>
      </c>
      <c r="B255" s="115" t="str">
        <f t="shared" si="58"/>
        <v>SID_BIG_LIFE_POTION</v>
      </c>
      <c r="C255" s="121" t="s">
        <v>662</v>
      </c>
      <c r="D255" s="121">
        <v>0</v>
      </c>
      <c r="E255" s="121">
        <v>0</v>
      </c>
      <c r="F255" s="121">
        <v>1</v>
      </c>
      <c r="G255" s="121" t="s">
        <v>607</v>
      </c>
      <c r="H255" s="121">
        <v>1</v>
      </c>
      <c r="I255" s="121" t="s">
        <v>606</v>
      </c>
      <c r="J255" s="121"/>
      <c r="K255" s="114" t="str">
        <f t="shared" si="56"/>
        <v>SpellData.create(SID_BIG_LIFE_POTION,"大生命药水",0,0,1,OrderId("channel"),1,ORDER_TYPE_IMMEDIATE);</v>
      </c>
      <c r="L255" s="114" t="str">
        <f t="shared" si="44"/>
        <v>SpellData.create(SID_BIG_LIFE_POTION,"Big Life Potion",0,0,1,OrderId("channel"),1,ORDER_TYPE_IMMEDIATE);</v>
      </c>
      <c r="M255" s="121" t="s">
        <v>1669</v>
      </c>
      <c r="N255" s="121"/>
      <c r="O255" s="121"/>
      <c r="P255" s="121"/>
      <c r="Q255" s="121"/>
      <c r="R255" s="121"/>
      <c r="S255" s="121"/>
      <c r="T255" s="121"/>
      <c r="U255" s="121"/>
      <c r="V255" s="121"/>
      <c r="W255" s="121"/>
      <c r="X255" s="121"/>
    </row>
    <row r="256" spans="1:24">
      <c r="A256" s="121" t="s">
        <v>659</v>
      </c>
      <c r="B256" s="115" t="str">
        <f t="shared" si="58"/>
        <v>SID_ARCH_MAGE_POTION</v>
      </c>
      <c r="C256" s="121" t="s">
        <v>660</v>
      </c>
      <c r="D256" s="121">
        <v>0</v>
      </c>
      <c r="E256" s="121">
        <v>0</v>
      </c>
      <c r="F256" s="121">
        <v>1</v>
      </c>
      <c r="G256" s="121" t="s">
        <v>607</v>
      </c>
      <c r="H256" s="121">
        <v>1</v>
      </c>
      <c r="I256" s="121" t="s">
        <v>606</v>
      </c>
      <c r="J256" s="121"/>
      <c r="K256" s="114" t="str">
        <f t="shared" si="56"/>
        <v>SpellData.create(SID_ARCH_MAGE_POTION,"魔导师药水",0,0,1,OrderId("channel"),1,ORDER_TYPE_IMMEDIATE);</v>
      </c>
      <c r="L256" s="114" t="str">
        <f t="shared" si="44"/>
        <v>SpellData.create(SID_ARCH_MAGE_POTION,"Arch Mage Potion",0,0,1,OrderId("channel"),1,ORDER_TYPE_IMMEDIATE);</v>
      </c>
      <c r="M256" s="121" t="s">
        <v>1669</v>
      </c>
      <c r="N256" s="121"/>
      <c r="O256" s="121"/>
      <c r="P256" s="121"/>
      <c r="Q256" s="121"/>
      <c r="R256" s="121"/>
      <c r="S256" s="121"/>
      <c r="T256" s="121"/>
      <c r="U256" s="121"/>
      <c r="V256" s="121"/>
      <c r="W256" s="121"/>
      <c r="X256" s="121"/>
    </row>
    <row r="257" spans="1:24">
      <c r="A257" s="121" t="s">
        <v>657</v>
      </c>
      <c r="B257" s="115" t="str">
        <f t="shared" si="58"/>
        <v>SID_COMBAT_MASTER_POTION</v>
      </c>
      <c r="C257" s="121" t="s">
        <v>658</v>
      </c>
      <c r="D257" s="121">
        <v>0</v>
      </c>
      <c r="E257" s="121">
        <v>0</v>
      </c>
      <c r="F257" s="121">
        <v>1</v>
      </c>
      <c r="G257" s="121" t="s">
        <v>607</v>
      </c>
      <c r="H257" s="121">
        <v>1</v>
      </c>
      <c r="I257" s="121" t="s">
        <v>606</v>
      </c>
      <c r="J257" s="121"/>
      <c r="K257" s="114" t="str">
        <f t="shared" si="56"/>
        <v>SpellData.create(SID_COMBAT_MASTER_POTION,"战斗大师药水",0,0,1,OrderId("channel"),1,ORDER_TYPE_IMMEDIATE);</v>
      </c>
      <c r="L257" s="114" t="str">
        <f t="shared" si="44"/>
        <v>SpellData.create(SID_COMBAT_MASTER_POTION,"Combat Master Potion",0,0,1,OrderId("channel"),1,ORDER_TYPE_IMMEDIATE);</v>
      </c>
      <c r="M257" s="121" t="s">
        <v>1669</v>
      </c>
      <c r="N257" s="121"/>
      <c r="O257" s="121"/>
      <c r="P257" s="121"/>
      <c r="Q257" s="121"/>
      <c r="R257" s="121"/>
      <c r="S257" s="121"/>
      <c r="T257" s="121"/>
      <c r="U257" s="121"/>
      <c r="V257" s="121"/>
      <c r="W257" s="121"/>
      <c r="X257" s="121"/>
    </row>
    <row r="258" spans="1:24">
      <c r="A258" s="121" t="s">
        <v>655</v>
      </c>
      <c r="B258" s="115" t="str">
        <f t="shared" si="58"/>
        <v>SID_EMPERORS_NEW_POTION</v>
      </c>
      <c r="C258" s="121" t="s">
        <v>656</v>
      </c>
      <c r="D258" s="121">
        <v>0</v>
      </c>
      <c r="E258" s="121">
        <v>0</v>
      </c>
      <c r="F258" s="121">
        <v>1</v>
      </c>
      <c r="G258" s="121" t="s">
        <v>607</v>
      </c>
      <c r="H258" s="121">
        <v>1</v>
      </c>
      <c r="I258" s="121" t="s">
        <v>606</v>
      </c>
      <c r="J258" s="121"/>
      <c r="K258" s="114" t="str">
        <f t="shared" si="56"/>
        <v>SpellData.create(SID_EMPERORS_NEW_POTION,"皇帝的新药",0,0,1,OrderId("channel"),1,ORDER_TYPE_IMMEDIATE);</v>
      </c>
      <c r="L258" s="114" t="str">
        <f t="shared" si="44"/>
        <v>SpellData.create(SID_EMPERORS_NEW_POTION,"Emperors New Potion",0,0,1,OrderId("channel"),1,ORDER_TYPE_IMMEDIATE);</v>
      </c>
      <c r="M258" s="121" t="s">
        <v>1669</v>
      </c>
      <c r="N258" s="121"/>
      <c r="O258" s="121"/>
      <c r="P258" s="121"/>
      <c r="Q258" s="121"/>
      <c r="R258" s="121"/>
      <c r="S258" s="121"/>
      <c r="T258" s="121"/>
      <c r="U258" s="121"/>
      <c r="V258" s="121"/>
      <c r="W258" s="121"/>
      <c r="X258" s="121"/>
    </row>
    <row r="259" spans="1:24">
      <c r="A259" s="121" t="s">
        <v>653</v>
      </c>
      <c r="B259" s="115" t="str">
        <f t="shared" si="58"/>
        <v>SID_TRANSFER_POTION</v>
      </c>
      <c r="C259" s="121" t="s">
        <v>654</v>
      </c>
      <c r="D259" s="121">
        <v>0</v>
      </c>
      <c r="E259" s="121">
        <v>0</v>
      </c>
      <c r="F259" s="121">
        <v>1</v>
      </c>
      <c r="G259" s="121" t="s">
        <v>607</v>
      </c>
      <c r="H259" s="121">
        <v>1</v>
      </c>
      <c r="I259" s="121" t="s">
        <v>606</v>
      </c>
      <c r="J259" s="121"/>
      <c r="K259" s="114" t="str">
        <f t="shared" si="56"/>
        <v>SpellData.create(SID_TRANSFER_POTION,"转换药水",0,0,1,OrderId("channel"),1,ORDER_TYPE_IMMEDIATE);</v>
      </c>
      <c r="L259" s="114" t="str">
        <f t="shared" si="44"/>
        <v>SpellData.create(SID_TRANSFER_POTION,"Transfer Potion",0,0,1,OrderId("channel"),1,ORDER_TYPE_IMMEDIATE);</v>
      </c>
      <c r="M259" s="121" t="s">
        <v>1669</v>
      </c>
      <c r="N259" s="121"/>
      <c r="O259" s="121"/>
      <c r="P259" s="121"/>
      <c r="Q259" s="121"/>
      <c r="R259" s="121"/>
      <c r="S259" s="121"/>
      <c r="T259" s="121"/>
      <c r="U259" s="121"/>
      <c r="V259" s="121"/>
      <c r="W259" s="121"/>
      <c r="X259" s="121"/>
    </row>
    <row r="260" spans="1:24">
      <c r="A260" s="121" t="s">
        <v>651</v>
      </c>
      <c r="B260" s="115" t="str">
        <f t="shared" si="58"/>
        <v>SID_SHIELD_POTION</v>
      </c>
      <c r="C260" s="121" t="s">
        <v>652</v>
      </c>
      <c r="D260" s="121">
        <v>0</v>
      </c>
      <c r="E260" s="121">
        <v>0</v>
      </c>
      <c r="F260" s="121">
        <v>1</v>
      </c>
      <c r="G260" s="121" t="s">
        <v>607</v>
      </c>
      <c r="H260" s="121">
        <v>1</v>
      </c>
      <c r="I260" s="121" t="s">
        <v>606</v>
      </c>
      <c r="J260" s="121"/>
      <c r="K260" s="114" t="str">
        <f t="shared" si="56"/>
        <v>SpellData.create(SID_SHIELD_POTION,"护盾药水",0,0,1,OrderId("channel"),1,ORDER_TYPE_IMMEDIATE);</v>
      </c>
      <c r="L260" s="114" t="str">
        <f t="shared" si="44"/>
        <v>SpellData.create(SID_SHIELD_POTION,"Shield Potion",0,0,1,OrderId("channel"),1,ORDER_TYPE_IMMEDIATE);</v>
      </c>
      <c r="M260" s="121" t="s">
        <v>1669</v>
      </c>
      <c r="N260" s="121"/>
      <c r="O260" s="121"/>
      <c r="P260" s="121"/>
      <c r="Q260" s="121"/>
      <c r="R260" s="121"/>
      <c r="S260" s="121"/>
      <c r="T260" s="121"/>
      <c r="U260" s="121"/>
      <c r="V260" s="121"/>
      <c r="W260" s="121"/>
      <c r="X260" s="121"/>
    </row>
    <row r="261" spans="1:24">
      <c r="A261" s="121" t="s">
        <v>649</v>
      </c>
      <c r="B261" s="115" t="str">
        <f t="shared" si="58"/>
        <v>SID_FORTRESS_POTION</v>
      </c>
      <c r="C261" s="121" t="s">
        <v>650</v>
      </c>
      <c r="D261" s="121">
        <v>0</v>
      </c>
      <c r="E261" s="121">
        <v>0</v>
      </c>
      <c r="F261" s="121">
        <v>1</v>
      </c>
      <c r="G261" s="121" t="s">
        <v>607</v>
      </c>
      <c r="H261" s="121">
        <v>1</v>
      </c>
      <c r="I261" s="121" t="s">
        <v>606</v>
      </c>
      <c r="J261" s="121"/>
      <c r="K261" s="114" t="str">
        <f t="shared" si="56"/>
        <v>SpellData.create(SID_FORTRESS_POTION,"壁垒药水",0,0,1,OrderId("channel"),1,ORDER_TYPE_IMMEDIATE);</v>
      </c>
      <c r="L261" s="114" t="str">
        <f t="shared" si="44"/>
        <v>SpellData.create(SID_FORTRESS_POTION,"Fortress Potion",0,0,1,OrderId("channel"),1,ORDER_TYPE_IMMEDIATE);</v>
      </c>
      <c r="M261" s="121" t="s">
        <v>1669</v>
      </c>
      <c r="N261" s="121"/>
      <c r="O261" s="121"/>
      <c r="P261" s="121"/>
      <c r="Q261" s="121"/>
      <c r="R261" s="121"/>
      <c r="S261" s="121"/>
      <c r="T261" s="121"/>
      <c r="U261" s="121"/>
      <c r="V261" s="121"/>
      <c r="W261" s="121"/>
      <c r="X261" s="121"/>
    </row>
    <row r="262" spans="1:24">
      <c r="A262" s="121" t="s">
        <v>647</v>
      </c>
      <c r="B262" s="115" t="str">
        <f t="shared" si="58"/>
        <v>SID_DODGE_POTION</v>
      </c>
      <c r="C262" s="121" t="s">
        <v>648</v>
      </c>
      <c r="D262" s="121">
        <v>0</v>
      </c>
      <c r="E262" s="121">
        <v>0</v>
      </c>
      <c r="F262" s="121">
        <v>1</v>
      </c>
      <c r="G262" s="121" t="s">
        <v>607</v>
      </c>
      <c r="H262" s="121">
        <v>1</v>
      </c>
      <c r="I262" s="121" t="s">
        <v>606</v>
      </c>
      <c r="J262" s="121"/>
      <c r="K262" s="114" t="str">
        <f t="shared" si="56"/>
        <v>SpellData.create(SID_DODGE_POTION,"闪避药水",0,0,1,OrderId("channel"),1,ORDER_TYPE_IMMEDIATE);</v>
      </c>
      <c r="L262" s="114" t="str">
        <f t="shared" si="44"/>
        <v>SpellData.create(SID_DODGE_POTION,"Dodge Potion",0,0,1,OrderId("channel"),1,ORDER_TYPE_IMMEDIATE);</v>
      </c>
      <c r="M262" s="121" t="s">
        <v>1669</v>
      </c>
      <c r="N262" s="121"/>
      <c r="O262" s="121"/>
      <c r="P262" s="121"/>
      <c r="Q262" s="121"/>
      <c r="R262" s="121"/>
      <c r="S262" s="121"/>
      <c r="T262" s="121"/>
      <c r="U262" s="121"/>
      <c r="V262" s="121"/>
      <c r="W262" s="121"/>
      <c r="X262" s="121"/>
    </row>
    <row r="263" spans="1:24">
      <c r="A263" s="121" t="s">
        <v>1649</v>
      </c>
      <c r="B263" s="115" t="str">
        <f t="shared" si="58"/>
        <v>SID_SMALL_INVUL_POTION</v>
      </c>
      <c r="C263" s="121" t="s">
        <v>646</v>
      </c>
      <c r="D263" s="121">
        <v>0</v>
      </c>
      <c r="E263" s="121">
        <v>0</v>
      </c>
      <c r="F263" s="121">
        <v>1</v>
      </c>
      <c r="G263" s="121" t="s">
        <v>607</v>
      </c>
      <c r="H263" s="121">
        <v>1</v>
      </c>
      <c r="I263" s="121" t="s">
        <v>606</v>
      </c>
      <c r="J263" s="121"/>
      <c r="K263" s="114" t="str">
        <f t="shared" si="56"/>
        <v>SpellData.create(SID_SMALL_INVUL_POTION,"小无敌药水",0,0,1,OrderId("channel"),1,ORDER_TYPE_IMMEDIATE);</v>
      </c>
      <c r="L263" s="114" t="str">
        <f t="shared" si="44"/>
        <v>SpellData.create(SID_SMALL_INVUL_POTION,"Small Invul Potion",0,0,1,OrderId("channel"),1,ORDER_TYPE_IMMEDIATE);</v>
      </c>
      <c r="M263" s="121" t="s">
        <v>1669</v>
      </c>
      <c r="N263" s="121"/>
      <c r="O263" s="121"/>
      <c r="P263" s="121"/>
      <c r="Q263" s="121"/>
      <c r="R263" s="121"/>
      <c r="S263" s="121"/>
      <c r="T263" s="121"/>
      <c r="U263" s="121"/>
      <c r="V263" s="121"/>
      <c r="W263" s="121"/>
      <c r="X263" s="121"/>
    </row>
    <row r="264" spans="1:24">
      <c r="A264" s="121" t="s">
        <v>1650</v>
      </c>
      <c r="B264" s="115" t="str">
        <f t="shared" si="58"/>
        <v>SID_INVUL_POTION</v>
      </c>
      <c r="C264" s="121" t="s">
        <v>645</v>
      </c>
      <c r="D264" s="121">
        <v>0</v>
      </c>
      <c r="E264" s="121">
        <v>0</v>
      </c>
      <c r="F264" s="121">
        <v>1</v>
      </c>
      <c r="G264" s="121" t="s">
        <v>607</v>
      </c>
      <c r="H264" s="121">
        <v>1</v>
      </c>
      <c r="I264" s="121" t="s">
        <v>606</v>
      </c>
      <c r="J264" s="121"/>
      <c r="K264" s="114" t="str">
        <f t="shared" si="56"/>
        <v>SpellData.create(SID_INVUL_POTION,"无敌药水",0,0,1,OrderId("channel"),1,ORDER_TYPE_IMMEDIATE);</v>
      </c>
      <c r="L264" s="114" t="str">
        <f t="shared" si="44"/>
        <v>SpellData.create(SID_INVUL_POTION,"Invul Potion",0,0,1,OrderId("channel"),1,ORDER_TYPE_IMMEDIATE);</v>
      </c>
      <c r="M264" s="121" t="s">
        <v>1669</v>
      </c>
      <c r="N264" s="121"/>
      <c r="O264" s="121"/>
      <c r="P264" s="121"/>
      <c r="Q264" s="121"/>
      <c r="R264" s="121"/>
      <c r="S264" s="121"/>
      <c r="T264" s="121"/>
      <c r="U264" s="121"/>
      <c r="V264" s="121"/>
      <c r="W264" s="121"/>
      <c r="X264" s="121"/>
    </row>
    <row r="265" spans="1:24">
      <c r="A265" s="121" t="s">
        <v>643</v>
      </c>
      <c r="B265" s="115" t="str">
        <f t="shared" si="58"/>
        <v>SID_STONE_SKIN_POTION</v>
      </c>
      <c r="C265" s="121" t="s">
        <v>644</v>
      </c>
      <c r="D265" s="121">
        <v>0</v>
      </c>
      <c r="E265" s="121">
        <v>0</v>
      </c>
      <c r="F265" s="121">
        <v>1</v>
      </c>
      <c r="G265" s="121" t="s">
        <v>607</v>
      </c>
      <c r="H265" s="121">
        <v>1</v>
      </c>
      <c r="I265" s="121" t="s">
        <v>606</v>
      </c>
      <c r="J265" s="121"/>
      <c r="K265" s="114" t="str">
        <f t="shared" si="56"/>
        <v>SpellData.create(SID_STONE_SKIN_POTION,"石皮药水",0,0,1,OrderId("channel"),1,ORDER_TYPE_IMMEDIATE);</v>
      </c>
      <c r="L265" s="114" t="str">
        <f t="shared" si="44"/>
        <v>SpellData.create(SID_STONE_SKIN_POTION,"Stone Skin Potion",0,0,1,OrderId("channel"),1,ORDER_TYPE_IMMEDIATE);</v>
      </c>
      <c r="M265" s="121" t="s">
        <v>1669</v>
      </c>
      <c r="N265" s="121"/>
      <c r="O265" s="121"/>
      <c r="P265" s="121"/>
      <c r="Q265" s="121"/>
      <c r="R265" s="121"/>
      <c r="S265" s="121"/>
      <c r="T265" s="121"/>
      <c r="U265" s="121"/>
      <c r="V265" s="121"/>
      <c r="W265" s="121"/>
      <c r="X265" s="121"/>
    </row>
    <row r="266" spans="1:24">
      <c r="A266" s="121" t="s">
        <v>641</v>
      </c>
      <c r="B266" s="115" t="str">
        <f t="shared" si="58"/>
        <v>SID_SPELL_POWER_POTION</v>
      </c>
      <c r="C266" s="121" t="s">
        <v>642</v>
      </c>
      <c r="D266" s="121">
        <v>0</v>
      </c>
      <c r="E266" s="121">
        <v>0</v>
      </c>
      <c r="F266" s="121">
        <v>1</v>
      </c>
      <c r="G266" s="121" t="s">
        <v>607</v>
      </c>
      <c r="H266" s="121">
        <v>1</v>
      </c>
      <c r="I266" s="121" t="s">
        <v>606</v>
      </c>
      <c r="J266" s="121"/>
      <c r="K266" s="114" t="str">
        <f t="shared" si="56"/>
        <v>SpellData.create(SID_SPELL_POWER_POTION,"法能药水",0,0,1,OrderId("channel"),1,ORDER_TYPE_IMMEDIATE);</v>
      </c>
      <c r="L266" s="114" t="str">
        <f t="shared" si="44"/>
        <v>SpellData.create(SID_SPELL_POWER_POTION,"Spell Power Potion",0,0,1,OrderId("channel"),1,ORDER_TYPE_IMMEDIATE);</v>
      </c>
      <c r="M266" s="121" t="s">
        <v>1669</v>
      </c>
      <c r="N266" s="121"/>
      <c r="O266" s="121"/>
      <c r="P266" s="121"/>
      <c r="Q266" s="121"/>
      <c r="R266" s="121"/>
      <c r="S266" s="121"/>
      <c r="T266" s="121"/>
      <c r="U266" s="121"/>
      <c r="V266" s="121"/>
      <c r="W266" s="121"/>
      <c r="X266" s="121"/>
    </row>
    <row r="267" spans="1:24">
      <c r="A267" s="121" t="s">
        <v>639</v>
      </c>
      <c r="B267" s="115" t="str">
        <f t="shared" si="58"/>
        <v>SID_SPELL_MASTER_POTION</v>
      </c>
      <c r="C267" s="121" t="s">
        <v>640</v>
      </c>
      <c r="D267" s="121">
        <v>0</v>
      </c>
      <c r="E267" s="121">
        <v>0</v>
      </c>
      <c r="F267" s="121">
        <v>1</v>
      </c>
      <c r="G267" s="121" t="s">
        <v>607</v>
      </c>
      <c r="H267" s="121">
        <v>1</v>
      </c>
      <c r="I267" s="121" t="s">
        <v>606</v>
      </c>
      <c r="J267" s="121"/>
      <c r="K267" s="114" t="str">
        <f t="shared" si="56"/>
        <v>SpellData.create(SID_SPELL_MASTER_POTION,"法术掌控药水",0,0,1,OrderId("channel"),1,ORDER_TYPE_IMMEDIATE);</v>
      </c>
      <c r="L267" s="114" t="str">
        <f t="shared" si="44"/>
        <v>SpellData.create(SID_SPELL_MASTER_POTION,"Spell Master Potion",0,0,1,OrderId("channel"),1,ORDER_TYPE_IMMEDIATE);</v>
      </c>
      <c r="M267" s="121" t="s">
        <v>1669</v>
      </c>
      <c r="N267" s="121"/>
      <c r="O267" s="121"/>
      <c r="P267" s="121"/>
      <c r="Q267" s="121"/>
      <c r="R267" s="121"/>
      <c r="S267" s="121"/>
      <c r="T267" s="121"/>
      <c r="U267" s="121"/>
      <c r="V267" s="121"/>
      <c r="W267" s="121"/>
      <c r="X267" s="121"/>
    </row>
    <row r="268" spans="1:24">
      <c r="A268" s="121" t="s">
        <v>637</v>
      </c>
      <c r="B268" s="115" t="str">
        <f t="shared" si="58"/>
        <v>SID_ARCANE_POTION</v>
      </c>
      <c r="C268" s="121" t="s">
        <v>638</v>
      </c>
      <c r="D268" s="121">
        <v>0</v>
      </c>
      <c r="E268" s="121">
        <v>0</v>
      </c>
      <c r="F268" s="121">
        <v>1</v>
      </c>
      <c r="G268" s="121" t="s">
        <v>607</v>
      </c>
      <c r="H268" s="121">
        <v>1</v>
      </c>
      <c r="I268" s="121" t="s">
        <v>606</v>
      </c>
      <c r="J268" s="121"/>
      <c r="K268" s="114" t="str">
        <f t="shared" si="56"/>
        <v>SpellData.create(SID_ARCANE_POTION,"秘法药剂",0,0,1,OrderId("channel"),1,ORDER_TYPE_IMMEDIATE);</v>
      </c>
      <c r="L268" s="114" t="str">
        <f t="shared" si="44"/>
        <v>SpellData.create(SID_ARCANE_POTION,"Arcane Potion",0,0,1,OrderId("channel"),1,ORDER_TYPE_IMMEDIATE);</v>
      </c>
      <c r="M268" s="121" t="s">
        <v>1669</v>
      </c>
      <c r="N268" s="121"/>
      <c r="O268" s="121"/>
      <c r="P268" s="121"/>
      <c r="Q268" s="121"/>
      <c r="R268" s="121"/>
      <c r="S268" s="121"/>
      <c r="T268" s="121"/>
      <c r="U268" s="121"/>
      <c r="V268" s="121"/>
      <c r="W268" s="121"/>
      <c r="X268" s="121"/>
    </row>
    <row r="269" spans="1:24">
      <c r="A269" s="121" t="s">
        <v>1659</v>
      </c>
      <c r="B269" s="115" t="str">
        <f t="shared" si="58"/>
        <v>SID_ANGRY_CAST_POTION</v>
      </c>
      <c r="C269" s="121" t="s">
        <v>636</v>
      </c>
      <c r="D269" s="121">
        <v>0</v>
      </c>
      <c r="E269" s="121">
        <v>0</v>
      </c>
      <c r="F269" s="121">
        <v>1</v>
      </c>
      <c r="G269" s="121" t="s">
        <v>607</v>
      </c>
      <c r="H269" s="121">
        <v>1</v>
      </c>
      <c r="I269" s="121" t="s">
        <v>606</v>
      </c>
      <c r="J269" s="121"/>
      <c r="K269" s="114" t="str">
        <f t="shared" si="56"/>
        <v>SpellData.create(SID_ANGRY_CAST_POTION,"愤怒施法药水",0,0,1,OrderId("channel"),1,ORDER_TYPE_IMMEDIATE);</v>
      </c>
      <c r="L269" s="114" t="str">
        <f t="shared" si="44"/>
        <v>SpellData.create(SID_ANGRY_CAST_POTION,"Angry Cast Potion",0,0,1,OrderId("channel"),1,ORDER_TYPE_IMMEDIATE);</v>
      </c>
      <c r="M269" s="121" t="s">
        <v>1669</v>
      </c>
      <c r="N269" s="121"/>
      <c r="O269" s="121"/>
      <c r="P269" s="121"/>
      <c r="Q269" s="121"/>
      <c r="R269" s="121"/>
      <c r="S269" s="121"/>
      <c r="T269" s="121"/>
      <c r="U269" s="121"/>
      <c r="V269" s="121"/>
      <c r="W269" s="121"/>
      <c r="X269" s="121"/>
    </row>
    <row r="270" spans="1:24">
      <c r="A270" s="121" t="s">
        <v>634</v>
      </c>
      <c r="B270" s="115" t="str">
        <f t="shared" si="58"/>
        <v>SID_SPELL_PIERCE_POTION</v>
      </c>
      <c r="C270" s="121" t="s">
        <v>635</v>
      </c>
      <c r="D270" s="121">
        <v>0</v>
      </c>
      <c r="E270" s="121">
        <v>0</v>
      </c>
      <c r="F270" s="121">
        <v>1</v>
      </c>
      <c r="G270" s="121" t="s">
        <v>607</v>
      </c>
      <c r="H270" s="121">
        <v>1</v>
      </c>
      <c r="I270" s="121" t="s">
        <v>606</v>
      </c>
      <c r="J270" s="121"/>
      <c r="K270" s="114" t="str">
        <f t="shared" si="56"/>
        <v>SpellData.create(SID_SPELL_PIERCE_POTION,"法术穿透药水",0,0,1,OrderId("channel"),1,ORDER_TYPE_IMMEDIATE);</v>
      </c>
      <c r="L270" s="114" t="str">
        <f t="shared" si="44"/>
        <v>SpellData.create(SID_SPELL_PIERCE_POTION,"Spell Pierce Potion",0,0,1,OrderId("channel"),1,ORDER_TYPE_IMMEDIATE);</v>
      </c>
      <c r="M270" s="121" t="s">
        <v>1669</v>
      </c>
      <c r="N270" s="121"/>
      <c r="O270" s="121"/>
      <c r="P270" s="121"/>
      <c r="Q270" s="121"/>
      <c r="R270" s="121"/>
      <c r="S270" s="121"/>
      <c r="T270" s="121"/>
      <c r="U270" s="121"/>
      <c r="V270" s="121"/>
      <c r="W270" s="121"/>
      <c r="X270" s="121"/>
    </row>
    <row r="271" spans="1:24">
      <c r="A271" s="121" t="s">
        <v>632</v>
      </c>
      <c r="B271" s="115" t="str">
        <f t="shared" si="58"/>
        <v>SID_UNSTABLE_POTION</v>
      </c>
      <c r="C271" s="121" t="s">
        <v>633</v>
      </c>
      <c r="D271" s="121">
        <v>0</v>
      </c>
      <c r="E271" s="121">
        <v>0</v>
      </c>
      <c r="F271" s="121">
        <v>1</v>
      </c>
      <c r="G271" s="121" t="s">
        <v>607</v>
      </c>
      <c r="H271" s="121">
        <v>1</v>
      </c>
      <c r="I271" s="121" t="s">
        <v>606</v>
      </c>
      <c r="J271" s="121"/>
      <c r="K271" s="114" t="str">
        <f t="shared" si="56"/>
        <v>SpellData.create(SID_UNSTABLE_POTION,"不稳定的药水",0,0,1,OrderId("channel"),1,ORDER_TYPE_IMMEDIATE);</v>
      </c>
      <c r="L271" s="114" t="str">
        <f t="shared" si="44"/>
        <v>SpellData.create(SID_UNSTABLE_POTION,"Unstable Potion",0,0,1,OrderId("channel"),1,ORDER_TYPE_IMMEDIATE);</v>
      </c>
      <c r="M271" s="121" t="s">
        <v>1669</v>
      </c>
      <c r="N271" s="121"/>
      <c r="O271" s="121"/>
      <c r="P271" s="121"/>
      <c r="Q271" s="121"/>
      <c r="R271" s="121"/>
      <c r="S271" s="121"/>
      <c r="T271" s="121"/>
      <c r="U271" s="121"/>
      <c r="V271" s="121"/>
      <c r="W271" s="121"/>
      <c r="X271" s="121"/>
    </row>
    <row r="272" spans="1:24">
      <c r="A272" s="121" t="s">
        <v>630</v>
      </c>
      <c r="B272" s="115" t="str">
        <f t="shared" si="58"/>
        <v>SID_AGILITY_POTION</v>
      </c>
      <c r="C272" s="121" t="s">
        <v>631</v>
      </c>
      <c r="D272" s="121">
        <v>0</v>
      </c>
      <c r="E272" s="121">
        <v>0</v>
      </c>
      <c r="F272" s="121">
        <v>1</v>
      </c>
      <c r="G272" s="121" t="s">
        <v>607</v>
      </c>
      <c r="H272" s="121">
        <v>1</v>
      </c>
      <c r="I272" s="121" t="s">
        <v>606</v>
      </c>
      <c r="J272" s="121"/>
      <c r="K272" s="114" t="str">
        <f t="shared" si="56"/>
        <v>SpellData.create(SID_AGILITY_POTION,"敏捷药水",0,0,1,OrderId("channel"),1,ORDER_TYPE_IMMEDIATE);</v>
      </c>
      <c r="L272" s="114" t="str">
        <f t="shared" si="44"/>
        <v>SpellData.create(SID_AGILITY_POTION,"Agility Potion",0,0,1,OrderId("channel"),1,ORDER_TYPE_IMMEDIATE);</v>
      </c>
      <c r="M272" s="121" t="s">
        <v>1669</v>
      </c>
      <c r="N272" s="121"/>
      <c r="O272" s="121"/>
      <c r="P272" s="121"/>
      <c r="Q272" s="121"/>
      <c r="R272" s="121"/>
      <c r="S272" s="121"/>
      <c r="T272" s="121"/>
      <c r="U272" s="121"/>
      <c r="V272" s="121"/>
      <c r="W272" s="121"/>
      <c r="X272" s="121"/>
    </row>
    <row r="273" spans="1:24">
      <c r="A273" s="121" t="s">
        <v>628</v>
      </c>
      <c r="B273" s="115" t="str">
        <f t="shared" si="58"/>
        <v>SID_ACUTE_POTION</v>
      </c>
      <c r="C273" s="121" t="s">
        <v>629</v>
      </c>
      <c r="D273" s="121">
        <v>0</v>
      </c>
      <c r="E273" s="121">
        <v>0</v>
      </c>
      <c r="F273" s="121">
        <v>1</v>
      </c>
      <c r="G273" s="121" t="s">
        <v>607</v>
      </c>
      <c r="H273" s="121">
        <v>1</v>
      </c>
      <c r="I273" s="121" t="s">
        <v>606</v>
      </c>
      <c r="J273" s="121"/>
      <c r="K273" s="114" t="str">
        <f t="shared" si="56"/>
        <v>SpellData.create(SID_ACUTE_POTION,"敏锐药水",0,0,1,OrderId("channel"),1,ORDER_TYPE_IMMEDIATE);</v>
      </c>
      <c r="L273" s="114" t="str">
        <f t="shared" si="44"/>
        <v>SpellData.create(SID_ACUTE_POTION,"Acute Potion",0,0,1,OrderId("channel"),1,ORDER_TYPE_IMMEDIATE);</v>
      </c>
      <c r="M273" s="121" t="s">
        <v>1669</v>
      </c>
      <c r="N273" s="121"/>
      <c r="O273" s="121"/>
      <c r="P273" s="121"/>
      <c r="Q273" s="121"/>
      <c r="R273" s="121"/>
      <c r="S273" s="121"/>
      <c r="T273" s="121"/>
      <c r="U273" s="121"/>
      <c r="V273" s="121"/>
      <c r="W273" s="121"/>
      <c r="X273" s="121"/>
    </row>
    <row r="274" spans="1:24">
      <c r="A274" s="121" t="s">
        <v>626</v>
      </c>
      <c r="B274" s="115" t="str">
        <f t="shared" si="58"/>
        <v>SID_DEXTERITY_POTION</v>
      </c>
      <c r="C274" s="121" t="s">
        <v>627</v>
      </c>
      <c r="D274" s="121">
        <v>0</v>
      </c>
      <c r="E274" s="121">
        <v>0</v>
      </c>
      <c r="F274" s="121">
        <v>1</v>
      </c>
      <c r="G274" s="121" t="s">
        <v>607</v>
      </c>
      <c r="H274" s="121">
        <v>1</v>
      </c>
      <c r="I274" s="121" t="s">
        <v>606</v>
      </c>
      <c r="J274" s="121"/>
      <c r="K274" s="114" t="str">
        <f t="shared" si="56"/>
        <v>SpellData.create(SID_DEXTERITY_POTION,"迅捷药水",0,0,1,OrderId("channel"),1,ORDER_TYPE_IMMEDIATE);</v>
      </c>
      <c r="L274" s="114" t="str">
        <f t="shared" si="44"/>
        <v>SpellData.create(SID_DEXTERITY_POTION,"Dexterity Potion",0,0,1,OrderId("channel"),1,ORDER_TYPE_IMMEDIATE);</v>
      </c>
      <c r="M274" s="121" t="s">
        <v>1669</v>
      </c>
      <c r="N274" s="121"/>
      <c r="O274" s="121"/>
      <c r="P274" s="121"/>
      <c r="Q274" s="121"/>
      <c r="R274" s="121"/>
      <c r="S274" s="121"/>
      <c r="T274" s="121"/>
      <c r="U274" s="121"/>
      <c r="V274" s="121"/>
      <c r="W274" s="121"/>
      <c r="X274" s="121"/>
    </row>
    <row r="275" spans="1:24">
      <c r="A275" s="120" t="s">
        <v>624</v>
      </c>
      <c r="B275" s="115" t="str">
        <f t="shared" si="58"/>
        <v>SID_CHARM_OF_SIMPLE_HEAL</v>
      </c>
      <c r="C275" s="120" t="s">
        <v>625</v>
      </c>
      <c r="D275" s="120">
        <v>0</v>
      </c>
      <c r="E275" s="120">
        <v>0</v>
      </c>
      <c r="F275" s="120">
        <v>1</v>
      </c>
      <c r="G275" s="120" t="s">
        <v>607</v>
      </c>
      <c r="H275" s="120">
        <v>1</v>
      </c>
      <c r="I275" s="120" t="s">
        <v>606</v>
      </c>
      <c r="J275" s="120"/>
      <c r="K275" s="114" t="str">
        <f t="shared" si="56"/>
        <v>SpellData.create(SID_CHARM_OF_SIMPLE_HEAL,"简易治疗符咒",0,0,1,OrderId("channel"),1,ORDER_TYPE_IMMEDIATE);</v>
      </c>
      <c r="L275" s="114" t="str">
        <f t="shared" si="44"/>
        <v>SpellData.create(SID_CHARM_OF_SIMPLE_HEAL,"Charm of Simple Heal",0,0,1,OrderId("channel"),1,ORDER_TYPE_IMMEDIATE);</v>
      </c>
      <c r="M275" s="120" t="s">
        <v>1669</v>
      </c>
      <c r="N275" s="120"/>
      <c r="O275" s="120"/>
      <c r="P275" s="120"/>
      <c r="Q275" s="120"/>
      <c r="R275" s="120"/>
      <c r="S275" s="120"/>
      <c r="T275" s="120"/>
      <c r="U275" s="120"/>
      <c r="V275" s="120"/>
      <c r="W275" s="120"/>
      <c r="X275" s="120"/>
    </row>
    <row r="276" spans="1:24">
      <c r="A276" s="120" t="s">
        <v>622</v>
      </c>
      <c r="B276" s="115" t="str">
        <f t="shared" si="58"/>
        <v>SID_CHARM_OF_DISPEL</v>
      </c>
      <c r="C276" s="120" t="s">
        <v>623</v>
      </c>
      <c r="D276" s="120">
        <v>0</v>
      </c>
      <c r="E276" s="120">
        <v>0</v>
      </c>
      <c r="F276" s="120">
        <v>1</v>
      </c>
      <c r="G276" s="120" t="s">
        <v>607</v>
      </c>
      <c r="H276" s="120">
        <v>1</v>
      </c>
      <c r="I276" s="120" t="s">
        <v>606</v>
      </c>
      <c r="J276" s="120"/>
      <c r="K276" s="114" t="str">
        <f t="shared" si="56"/>
        <v>SpellData.create(SID_CHARM_OF_DISPEL,"驱散术符咒",0,0,1,OrderId("channel"),1,ORDER_TYPE_IMMEDIATE);</v>
      </c>
      <c r="L276" s="114" t="str">
        <f t="shared" si="44"/>
        <v>SpellData.create(SID_CHARM_OF_DISPEL,"Charm of Dispel",0,0,1,OrderId("channel"),1,ORDER_TYPE_IMMEDIATE);</v>
      </c>
      <c r="M276" s="120" t="s">
        <v>1669</v>
      </c>
      <c r="N276" s="120"/>
      <c r="O276" s="120"/>
      <c r="P276" s="120"/>
      <c r="Q276" s="120"/>
      <c r="R276" s="120"/>
      <c r="S276" s="120"/>
      <c r="T276" s="120"/>
      <c r="U276" s="120"/>
      <c r="V276" s="120"/>
      <c r="W276" s="120"/>
      <c r="X276" s="120"/>
    </row>
    <row r="277" spans="1:24">
      <c r="A277" s="120" t="s">
        <v>620</v>
      </c>
      <c r="B277" s="115" t="str">
        <f t="shared" si="58"/>
        <v>SID_CHARM_OF_HEALING_WARD</v>
      </c>
      <c r="C277" s="120" t="s">
        <v>621</v>
      </c>
      <c r="D277" s="120">
        <v>0</v>
      </c>
      <c r="E277" s="120">
        <v>0</v>
      </c>
      <c r="F277" s="120">
        <v>1</v>
      </c>
      <c r="G277" s="120" t="s">
        <v>607</v>
      </c>
      <c r="H277" s="120">
        <v>1</v>
      </c>
      <c r="I277" s="120" t="s">
        <v>606</v>
      </c>
      <c r="J277" s="120"/>
      <c r="K277" s="114" t="str">
        <f t="shared" si="56"/>
        <v>SpellData.create(SID_CHARM_OF_HEALING_WARD,"治疗结界符咒",0,0,1,OrderId("channel"),1,ORDER_TYPE_IMMEDIATE);</v>
      </c>
      <c r="L277" s="114" t="str">
        <f t="shared" si="44"/>
        <v>SpellData.create(SID_CHARM_OF_HEALING_WARD,"Charm of Healing Ward",0,0,1,OrderId("channel"),1,ORDER_TYPE_IMMEDIATE);</v>
      </c>
      <c r="M277" s="120" t="s">
        <v>1669</v>
      </c>
      <c r="N277" s="120"/>
      <c r="O277" s="120"/>
      <c r="P277" s="120"/>
      <c r="Q277" s="120"/>
      <c r="R277" s="120"/>
      <c r="S277" s="120"/>
      <c r="T277" s="120"/>
      <c r="U277" s="120"/>
      <c r="V277" s="120"/>
      <c r="W277" s="120"/>
      <c r="X277" s="120"/>
    </row>
    <row r="278" spans="1:24">
      <c r="A278" s="120" t="s">
        <v>618</v>
      </c>
      <c r="B278" s="115" t="str">
        <f t="shared" si="58"/>
        <v>SID_CHARM_OF_INNER_FIRE</v>
      </c>
      <c r="C278" s="120" t="s">
        <v>619</v>
      </c>
      <c r="D278" s="120">
        <v>0</v>
      </c>
      <c r="E278" s="120">
        <v>0</v>
      </c>
      <c r="F278" s="120">
        <v>1</v>
      </c>
      <c r="G278" s="120" t="s">
        <v>607</v>
      </c>
      <c r="H278" s="120">
        <v>1</v>
      </c>
      <c r="I278" s="120" t="s">
        <v>606</v>
      </c>
      <c r="J278" s="120"/>
      <c r="K278" s="114" t="str">
        <f t="shared" si="56"/>
        <v>SpellData.create(SID_CHARM_OF_INNER_FIRE,"心灵之火符咒",0,0,1,OrderId("channel"),1,ORDER_TYPE_IMMEDIATE);</v>
      </c>
      <c r="L278" s="114" t="str">
        <f t="shared" si="44"/>
        <v>SpellData.create(SID_CHARM_OF_INNER_FIRE,"Charm of Inner Fire",0,0,1,OrderId("channel"),1,ORDER_TYPE_IMMEDIATE);</v>
      </c>
      <c r="M278" s="120" t="s">
        <v>1669</v>
      </c>
      <c r="N278" s="120"/>
      <c r="O278" s="120"/>
      <c r="P278" s="120"/>
      <c r="Q278" s="120"/>
      <c r="R278" s="120"/>
      <c r="S278" s="120"/>
      <c r="T278" s="120"/>
      <c r="U278" s="120"/>
      <c r="V278" s="120"/>
      <c r="W278" s="120"/>
      <c r="X278" s="120"/>
    </row>
    <row r="279" spans="1:24">
      <c r="A279" s="120" t="s">
        <v>616</v>
      </c>
      <c r="B279" s="115" t="str">
        <f t="shared" si="58"/>
        <v>SID_CHARM_OF_CHAIN_LIGHTNING</v>
      </c>
      <c r="C279" s="120" t="s">
        <v>617</v>
      </c>
      <c r="D279" s="120">
        <v>0</v>
      </c>
      <c r="E279" s="120">
        <v>0</v>
      </c>
      <c r="F279" s="120">
        <v>1</v>
      </c>
      <c r="G279" s="120" t="s">
        <v>607</v>
      </c>
      <c r="H279" s="120">
        <v>1</v>
      </c>
      <c r="I279" s="120" t="s">
        <v>606</v>
      </c>
      <c r="J279" s="120"/>
      <c r="K279" s="114" t="str">
        <f t="shared" si="56"/>
        <v>SpellData.create(SID_CHARM_OF_CHAIN_LIGHTNING,"闪电链符咒",0,0,1,OrderId("channel"),1,ORDER_TYPE_IMMEDIATE);</v>
      </c>
      <c r="L279" s="114" t="str">
        <f t="shared" si="44"/>
        <v>SpellData.create(SID_CHARM_OF_CHAIN_LIGHTNING,"Charm of Chain Lightning",0,0,1,OrderId("channel"),1,ORDER_TYPE_IMMEDIATE);</v>
      </c>
      <c r="M279" s="120" t="s">
        <v>1669</v>
      </c>
      <c r="N279" s="120"/>
      <c r="O279" s="120"/>
      <c r="P279" s="120"/>
      <c r="Q279" s="120"/>
      <c r="R279" s="120"/>
      <c r="S279" s="120"/>
      <c r="T279" s="120"/>
      <c r="U279" s="120"/>
      <c r="V279" s="120"/>
      <c r="W279" s="120"/>
      <c r="X279" s="120"/>
    </row>
    <row r="280" spans="1:24">
      <c r="A280" s="120" t="s">
        <v>614</v>
      </c>
      <c r="B280" s="115" t="str">
        <f t="shared" si="58"/>
        <v>SID_CHARM_OF_DEATH_FINGER</v>
      </c>
      <c r="C280" s="120" t="s">
        <v>615</v>
      </c>
      <c r="D280" s="120">
        <v>0</v>
      </c>
      <c r="E280" s="120">
        <v>0</v>
      </c>
      <c r="F280" s="120">
        <v>1</v>
      </c>
      <c r="G280" s="120" t="s">
        <v>607</v>
      </c>
      <c r="H280" s="120">
        <v>1</v>
      </c>
      <c r="I280" s="120" t="s">
        <v>606</v>
      </c>
      <c r="J280" s="120"/>
      <c r="K280" s="114" t="str">
        <f t="shared" si="56"/>
        <v>SpellData.create(SID_CHARM_OF_DEATH_FINGER,"死亡之指符咒",0,0,1,OrderId("channel"),1,ORDER_TYPE_IMMEDIATE);</v>
      </c>
      <c r="L280" s="114" t="str">
        <f t="shared" si="44"/>
        <v>SpellData.create(SID_CHARM_OF_DEATH_FINGER,"Charm of Death Finger",0,0,1,OrderId("channel"),1,ORDER_TYPE_IMMEDIATE);</v>
      </c>
      <c r="M280" s="120" t="s">
        <v>1669</v>
      </c>
      <c r="N280" s="120"/>
      <c r="O280" s="120"/>
      <c r="P280" s="120"/>
      <c r="Q280" s="120"/>
      <c r="R280" s="120"/>
      <c r="S280" s="120"/>
      <c r="T280" s="120"/>
      <c r="U280" s="120"/>
      <c r="V280" s="120"/>
      <c r="W280" s="120"/>
      <c r="X280" s="120"/>
    </row>
    <row r="281" spans="1:24">
      <c r="A281" s="120" t="s">
        <v>612</v>
      </c>
      <c r="B281" s="115" t="str">
        <f t="shared" si="58"/>
        <v>SID_CHARM_OF_SIPHON_LIFE</v>
      </c>
      <c r="C281" s="120" t="s">
        <v>613</v>
      </c>
      <c r="D281" s="120">
        <v>0</v>
      </c>
      <c r="E281" s="120">
        <v>0</v>
      </c>
      <c r="F281" s="120">
        <v>1</v>
      </c>
      <c r="G281" s="120" t="s">
        <v>607</v>
      </c>
      <c r="H281" s="120">
        <v>1</v>
      </c>
      <c r="I281" s="120" t="s">
        <v>606</v>
      </c>
      <c r="J281" s="120"/>
      <c r="K281" s="114" t="str">
        <f t="shared" si="56"/>
        <v>SpellData.create(SID_CHARM_OF_SIPHON_LIFE,"生命虹吸符咒",0,0,1,OrderId("channel"),1,ORDER_TYPE_IMMEDIATE);</v>
      </c>
      <c r="L281" s="114" t="str">
        <f t="shared" si="44"/>
        <v>SpellData.create(SID_CHARM_OF_SIPHON_LIFE,"Charm of Siphon Life",0,0,1,OrderId("channel"),1,ORDER_TYPE_IMMEDIATE);</v>
      </c>
      <c r="M281" s="120" t="s">
        <v>1669</v>
      </c>
      <c r="N281" s="120"/>
      <c r="O281" s="120"/>
      <c r="P281" s="120"/>
      <c r="Q281" s="120"/>
      <c r="R281" s="120"/>
      <c r="S281" s="120"/>
      <c r="T281" s="120"/>
      <c r="U281" s="120"/>
      <c r="V281" s="120"/>
      <c r="W281" s="120"/>
      <c r="X281" s="120"/>
    </row>
    <row r="282" spans="1:24">
      <c r="A282" s="120" t="s">
        <v>610</v>
      </c>
      <c r="B282" s="115" t="str">
        <f t="shared" si="58"/>
        <v>SID_DEMONIC_RUNE</v>
      </c>
      <c r="C282" s="120" t="s">
        <v>611</v>
      </c>
      <c r="D282" s="120">
        <v>0</v>
      </c>
      <c r="E282" s="120">
        <v>0</v>
      </c>
      <c r="F282" s="120">
        <v>1</v>
      </c>
      <c r="G282" s="120" t="s">
        <v>607</v>
      </c>
      <c r="H282" s="120">
        <v>1</v>
      </c>
      <c r="I282" s="120" t="s">
        <v>606</v>
      </c>
      <c r="J282" s="120"/>
      <c r="K282" s="114" t="str">
        <f t="shared" si="56"/>
        <v>SpellData.create(SID_DEMONIC_RUNE,"恶魔符文",0,0,1,OrderId("channel"),1,ORDER_TYPE_IMMEDIATE);</v>
      </c>
      <c r="L282" s="114" t="str">
        <f t="shared" si="44"/>
        <v>SpellData.create(SID_DEMONIC_RUNE,"Demonic Rune",0,0,1,OrderId("channel"),1,ORDER_TYPE_IMMEDIATE);</v>
      </c>
      <c r="M282" s="120" t="s">
        <v>1669</v>
      </c>
      <c r="N282" s="120"/>
      <c r="O282" s="120"/>
      <c r="P282" s="120"/>
      <c r="Q282" s="120"/>
      <c r="R282" s="120"/>
      <c r="S282" s="120"/>
      <c r="T282" s="120"/>
      <c r="U282" s="120"/>
      <c r="V282" s="120"/>
      <c r="W282" s="120"/>
      <c r="X282" s="120"/>
    </row>
    <row r="283" spans="1:24">
      <c r="A283" s="120" t="s">
        <v>608</v>
      </c>
      <c r="B283" s="115" t="str">
        <f t="shared" si="58"/>
        <v>SID_STRANGE_WAND</v>
      </c>
      <c r="C283" s="120" t="s">
        <v>609</v>
      </c>
      <c r="D283" s="120">
        <v>0</v>
      </c>
      <c r="E283" s="120">
        <v>0</v>
      </c>
      <c r="F283" s="120">
        <v>1</v>
      </c>
      <c r="G283" s="120" t="s">
        <v>607</v>
      </c>
      <c r="H283" s="120">
        <v>1</v>
      </c>
      <c r="I283" s="120" t="s">
        <v>606</v>
      </c>
      <c r="J283" s="120"/>
      <c r="K283" s="114" t="str">
        <f t="shared" si="56"/>
        <v>SpellData.create(SID_STRANGE_WAND,"奇异的魔杖",0,0,1,OrderId("channel"),1,ORDER_TYPE_IMMEDIATE);</v>
      </c>
      <c r="L283" s="114" t="str">
        <f t="shared" si="44"/>
        <v>SpellData.create(SID_STRANGE_WAND,"Strange Wand",0,0,1,OrderId("channel"),1,ORDER_TYPE_IMMEDIATE);</v>
      </c>
      <c r="M283" s="120" t="s">
        <v>1669</v>
      </c>
      <c r="N283" s="120"/>
      <c r="O283" s="120"/>
      <c r="P283" s="120"/>
      <c r="Q283" s="120"/>
      <c r="R283" s="120"/>
      <c r="S283" s="120"/>
      <c r="T283" s="120"/>
      <c r="U283" s="120"/>
      <c r="V283" s="120"/>
      <c r="W283" s="120"/>
      <c r="X283" s="120"/>
    </row>
    <row r="284" spans="1:24">
      <c r="K284" s="114"/>
      <c r="L284" s="114"/>
    </row>
    <row r="285" spans="1:24">
      <c r="K285" s="114"/>
      <c r="L285" s="114"/>
    </row>
    <row r="286" spans="1:24">
      <c r="K286" s="114"/>
      <c r="L286" s="114"/>
    </row>
    <row r="287" spans="1:24">
      <c r="K287" s="114"/>
      <c r="L287" s="114"/>
    </row>
    <row r="288" spans="1:24">
      <c r="K288" s="114"/>
      <c r="L288" s="114"/>
    </row>
    <row r="289" spans="11:12">
      <c r="K289" s="114"/>
      <c r="L289" s="114"/>
    </row>
    <row r="290" spans="11:12">
      <c r="K290" s="114"/>
      <c r="L290" s="114"/>
    </row>
    <row r="291" spans="11:12">
      <c r="K291" s="114"/>
      <c r="L291" s="114"/>
    </row>
    <row r="292" spans="11:12">
      <c r="K292" s="114"/>
      <c r="L292" s="114"/>
    </row>
    <row r="293" spans="11:12">
      <c r="K293" s="114"/>
      <c r="L293" s="114"/>
    </row>
    <row r="294" spans="11:12">
      <c r="K294" s="114"/>
      <c r="L294" s="114"/>
    </row>
    <row r="295" spans="11:12">
      <c r="K295" s="114"/>
      <c r="L295" s="114"/>
    </row>
    <row r="296" spans="11:12">
      <c r="K296" s="114"/>
      <c r="L296" s="114"/>
    </row>
    <row r="297" spans="11:12">
      <c r="K297" s="114"/>
      <c r="L297" s="114"/>
    </row>
    <row r="298" spans="11:12">
      <c r="K298" s="114"/>
      <c r="L298" s="114"/>
    </row>
    <row r="299" spans="11:12">
      <c r="K299" s="114"/>
      <c r="L299" s="114"/>
    </row>
    <row r="300" spans="11:12">
      <c r="K300" s="114"/>
      <c r="L300" s="114"/>
    </row>
    <row r="301" spans="11:12">
      <c r="K301" s="114"/>
      <c r="L301" s="114"/>
    </row>
    <row r="302" spans="11:12">
      <c r="K302" s="114"/>
      <c r="L302" s="114"/>
    </row>
    <row r="303" spans="11:12">
      <c r="K303" s="114"/>
      <c r="L303" s="114"/>
    </row>
    <row r="304" spans="11:12">
      <c r="K304" s="114"/>
      <c r="L304" s="114"/>
    </row>
    <row r="305" spans="11:12">
      <c r="K305" s="114"/>
      <c r="L305" s="114"/>
    </row>
    <row r="306" spans="11:12">
      <c r="K306" s="114"/>
      <c r="L306" s="114"/>
    </row>
    <row r="307" spans="11:12">
      <c r="K307" s="114"/>
      <c r="L307" s="114"/>
    </row>
    <row r="308" spans="11:12">
      <c r="K308" s="114"/>
      <c r="L308" s="114"/>
    </row>
    <row r="309" spans="11:12">
      <c r="K309" s="114"/>
      <c r="L309" s="114"/>
    </row>
    <row r="310" spans="11:12">
      <c r="K310" s="114"/>
      <c r="L310" s="114"/>
    </row>
    <row r="311" spans="11:12">
      <c r="K311" s="114"/>
      <c r="L311" s="114"/>
    </row>
    <row r="312" spans="11:12">
      <c r="K312" s="114"/>
      <c r="L312" s="114"/>
    </row>
    <row r="313" spans="11:12">
      <c r="K313" s="114"/>
      <c r="L313" s="114"/>
    </row>
    <row r="314" spans="11:12">
      <c r="K314" s="114"/>
      <c r="L314" s="114"/>
    </row>
    <row r="315" spans="11:12">
      <c r="K315" s="114"/>
      <c r="L315" s="114"/>
    </row>
    <row r="316" spans="11:12">
      <c r="K316" s="114"/>
      <c r="L316" s="114"/>
    </row>
    <row r="317" spans="11:12">
      <c r="K317" s="114"/>
      <c r="L317" s="114"/>
    </row>
    <row r="318" spans="11:12">
      <c r="K318" s="114"/>
      <c r="L318" s="114"/>
    </row>
    <row r="319" spans="11:12">
      <c r="K319" s="114"/>
      <c r="L319" s="114"/>
    </row>
    <row r="320" spans="11:12">
      <c r="K320" s="114"/>
      <c r="L320" s="114"/>
    </row>
    <row r="321" spans="11:12">
      <c r="K321" s="114"/>
      <c r="L321" s="114"/>
    </row>
    <row r="322" spans="11:12">
      <c r="K322" s="114"/>
      <c r="L322" s="114"/>
    </row>
    <row r="323" spans="11:12">
      <c r="K323" s="114"/>
      <c r="L323" s="114"/>
    </row>
    <row r="324" spans="11:12">
      <c r="K324" s="114"/>
      <c r="L324" s="114"/>
    </row>
    <row r="325" spans="11:12">
      <c r="K325" s="114"/>
      <c r="L325" s="114"/>
    </row>
    <row r="326" spans="11:12">
      <c r="K326" s="114"/>
      <c r="L326" s="114"/>
    </row>
    <row r="327" spans="11:12">
      <c r="K327" s="114"/>
      <c r="L327" s="114"/>
    </row>
    <row r="328" spans="11:12">
      <c r="K328" s="114"/>
      <c r="L328" s="114"/>
    </row>
    <row r="329" spans="11:12">
      <c r="K329" s="114"/>
      <c r="L329" s="114"/>
    </row>
    <row r="330" spans="11:12">
      <c r="K330" s="114"/>
      <c r="L330" s="114"/>
    </row>
    <row r="331" spans="11:12">
      <c r="K331" s="114"/>
      <c r="L331" s="114"/>
    </row>
    <row r="332" spans="11:12">
      <c r="K332" s="114"/>
      <c r="L332" s="114"/>
    </row>
    <row r="333" spans="11:12">
      <c r="K333" s="114"/>
      <c r="L333" s="114"/>
    </row>
    <row r="334" spans="11:12">
      <c r="K334" s="114"/>
      <c r="L334" s="114"/>
    </row>
    <row r="335" spans="11:12">
      <c r="K335" s="114"/>
      <c r="L335" s="114"/>
    </row>
    <row r="336" spans="11:12">
      <c r="K336" s="114"/>
      <c r="L336" s="114"/>
    </row>
    <row r="337" spans="11:12">
      <c r="K337" s="114"/>
      <c r="L337" s="114"/>
    </row>
    <row r="338" spans="11:12">
      <c r="K338" s="114"/>
      <c r="L338" s="114"/>
    </row>
    <row r="339" spans="11:12">
      <c r="K339" s="114"/>
      <c r="L339" s="114"/>
    </row>
    <row r="340" spans="11:12">
      <c r="K340" s="114"/>
      <c r="L340" s="114"/>
    </row>
    <row r="341" spans="11:12">
      <c r="K341" s="114"/>
      <c r="L341" s="114"/>
    </row>
    <row r="342" spans="11:12">
      <c r="K342" s="114"/>
      <c r="L342" s="114"/>
    </row>
    <row r="343" spans="11:12">
      <c r="K343" s="114"/>
      <c r="L343" s="114"/>
    </row>
    <row r="344" spans="11:12">
      <c r="K344" s="114"/>
      <c r="L344" s="114"/>
    </row>
    <row r="345" spans="11:12">
      <c r="K345" s="114"/>
      <c r="L345" s="114"/>
    </row>
    <row r="346" spans="11:12">
      <c r="K346" s="114"/>
      <c r="L346" s="114"/>
    </row>
    <row r="347" spans="11:12">
      <c r="K347" s="114"/>
      <c r="L347" s="114"/>
    </row>
    <row r="348" spans="11:12">
      <c r="K348" s="114"/>
      <c r="L348" s="114"/>
    </row>
    <row r="349" spans="11:12">
      <c r="K349" s="114"/>
      <c r="L349" s="114"/>
    </row>
    <row r="350" spans="11:12">
      <c r="K350" s="114"/>
      <c r="L350" s="114"/>
    </row>
    <row r="351" spans="11:12">
      <c r="K351" s="114"/>
      <c r="L351" s="114"/>
    </row>
    <row r="352" spans="11:12">
      <c r="K352" s="114"/>
      <c r="L352" s="114"/>
    </row>
    <row r="353" spans="11:12">
      <c r="K353" s="114"/>
      <c r="L353" s="114"/>
    </row>
    <row r="354" spans="11:12">
      <c r="K354" s="114"/>
      <c r="L354" s="114"/>
    </row>
    <row r="355" spans="11:12">
      <c r="K355" s="114"/>
      <c r="L355" s="114"/>
    </row>
    <row r="356" spans="11:12">
      <c r="K356" s="114"/>
      <c r="L356" s="114"/>
    </row>
    <row r="357" spans="11:12">
      <c r="K357" s="114"/>
      <c r="L357" s="114"/>
    </row>
    <row r="358" spans="11:12">
      <c r="K358" s="114"/>
      <c r="L358" s="114"/>
    </row>
    <row r="359" spans="11:12">
      <c r="K359" s="114"/>
      <c r="L359" s="114"/>
    </row>
    <row r="360" spans="11:12">
      <c r="K360" s="114"/>
      <c r="L360" s="114"/>
    </row>
    <row r="361" spans="11:12">
      <c r="K361" s="114"/>
      <c r="L361" s="114"/>
    </row>
    <row r="362" spans="11:12">
      <c r="K362" s="114"/>
      <c r="L362" s="114"/>
    </row>
    <row r="363" spans="11:12">
      <c r="K363" s="114"/>
      <c r="L363" s="114"/>
    </row>
    <row r="364" spans="11:12">
      <c r="K364" s="114"/>
      <c r="L364" s="114"/>
    </row>
    <row r="365" spans="11:12">
      <c r="K365" s="114"/>
      <c r="L365" s="114"/>
    </row>
    <row r="366" spans="11:12">
      <c r="K366" s="114"/>
      <c r="L366" s="114"/>
    </row>
    <row r="367" spans="11:12">
      <c r="K367" s="114"/>
      <c r="L367" s="114"/>
    </row>
    <row r="368" spans="11:12">
      <c r="K368" s="114"/>
      <c r="L368" s="114"/>
    </row>
    <row r="369" spans="11:12">
      <c r="K369" s="114"/>
      <c r="L369" s="114"/>
    </row>
    <row r="370" spans="11:12">
      <c r="K370" s="114"/>
      <c r="L370" s="114"/>
    </row>
    <row r="371" spans="11:12">
      <c r="K371" s="114"/>
      <c r="L371" s="114"/>
    </row>
    <row r="372" spans="11:12">
      <c r="K372" s="114"/>
      <c r="L372" s="114"/>
    </row>
    <row r="373" spans="11:12">
      <c r="K373" s="114"/>
      <c r="L373" s="114"/>
    </row>
    <row r="374" spans="11:12">
      <c r="K374" s="114"/>
      <c r="L374" s="114"/>
    </row>
    <row r="375" spans="11:12">
      <c r="K375" s="114"/>
      <c r="L375" s="114"/>
    </row>
    <row r="376" spans="11:12">
      <c r="K376" s="114"/>
      <c r="L376" s="114"/>
    </row>
    <row r="377" spans="11:12">
      <c r="K377" s="114"/>
      <c r="L377" s="114"/>
    </row>
    <row r="378" spans="11:12">
      <c r="K378" s="114"/>
      <c r="L378" s="114"/>
    </row>
    <row r="379" spans="11:12">
      <c r="K379" s="114"/>
      <c r="L379" s="114"/>
    </row>
    <row r="380" spans="11:12">
      <c r="K380" s="114"/>
      <c r="L380" s="114"/>
    </row>
    <row r="381" spans="11:12">
      <c r="K381" s="114"/>
      <c r="L381" s="114"/>
    </row>
    <row r="382" spans="11:12">
      <c r="K382" s="114"/>
      <c r="L382" s="114"/>
    </row>
    <row r="383" spans="11:12">
      <c r="K383" s="114"/>
      <c r="L383" s="114"/>
    </row>
    <row r="384" spans="11:12">
      <c r="K384" s="114"/>
      <c r="L384" s="114"/>
    </row>
    <row r="385" spans="11:12">
      <c r="K385" s="114"/>
      <c r="L385" s="114"/>
    </row>
    <row r="386" spans="11:12">
      <c r="K386" s="114"/>
      <c r="L386" s="114"/>
    </row>
    <row r="387" spans="11:12">
      <c r="K387" s="114"/>
      <c r="L387" s="114"/>
    </row>
    <row r="388" spans="11:12">
      <c r="K388" s="114"/>
      <c r="L388" s="114"/>
    </row>
    <row r="389" spans="11:12">
      <c r="K389" s="114"/>
      <c r="L389" s="114"/>
    </row>
    <row r="390" spans="11:12">
      <c r="K390" s="114"/>
      <c r="L390" s="114"/>
    </row>
    <row r="391" spans="11:12">
      <c r="K391" s="114"/>
      <c r="L391" s="114"/>
    </row>
    <row r="392" spans="11:12">
      <c r="K392" s="114"/>
      <c r="L392" s="114"/>
    </row>
    <row r="393" spans="11:12">
      <c r="K393" s="114"/>
      <c r="L393" s="114"/>
    </row>
    <row r="394" spans="11:12">
      <c r="K394" s="114"/>
      <c r="L394" s="114"/>
    </row>
    <row r="395" spans="11:12">
      <c r="K395" s="114"/>
      <c r="L395" s="114"/>
    </row>
    <row r="396" spans="11:12">
      <c r="K396" s="114"/>
      <c r="L396" s="114"/>
    </row>
    <row r="397" spans="11:12">
      <c r="K397" s="114"/>
      <c r="L397" s="114"/>
    </row>
    <row r="398" spans="11:12">
      <c r="K398" s="114"/>
      <c r="L398" s="114"/>
    </row>
    <row r="399" spans="11:12">
      <c r="K399" s="114"/>
      <c r="L399" s="114"/>
    </row>
    <row r="400" spans="11:12">
      <c r="K400" s="114"/>
      <c r="L400" s="114"/>
    </row>
    <row r="401" spans="11:12">
      <c r="K401" s="114"/>
      <c r="L401" s="114"/>
    </row>
    <row r="402" spans="11:12">
      <c r="K402" s="114"/>
      <c r="L402" s="114"/>
    </row>
    <row r="403" spans="11:12">
      <c r="K403" s="114"/>
      <c r="L403" s="114"/>
    </row>
    <row r="404" spans="11:12">
      <c r="K404" s="114"/>
      <c r="L404" s="114"/>
    </row>
    <row r="405" spans="11:12">
      <c r="K405" s="114"/>
      <c r="L405" s="114"/>
    </row>
    <row r="406" spans="11:12">
      <c r="K406" s="114"/>
      <c r="L406" s="114"/>
    </row>
    <row r="407" spans="11:12">
      <c r="K407" s="114"/>
      <c r="L407" s="114"/>
    </row>
    <row r="408" spans="11:12">
      <c r="K408" s="114"/>
      <c r="L408" s="114"/>
    </row>
    <row r="409" spans="11:12">
      <c r="K409" s="114"/>
      <c r="L409" s="114"/>
    </row>
    <row r="410" spans="11:12">
      <c r="K410" s="114"/>
      <c r="L410" s="114"/>
    </row>
    <row r="411" spans="11:12">
      <c r="K411" s="114"/>
      <c r="L411" s="114"/>
    </row>
    <row r="412" spans="11:12">
      <c r="K412" s="114"/>
      <c r="L412" s="114"/>
    </row>
    <row r="413" spans="11:12">
      <c r="K413" s="114"/>
      <c r="L413" s="114"/>
    </row>
    <row r="414" spans="11:12">
      <c r="K414" s="114"/>
      <c r="L414" s="114"/>
    </row>
    <row r="415" spans="11:12">
      <c r="K415" s="114"/>
      <c r="L415" s="114"/>
    </row>
    <row r="416" spans="11:12">
      <c r="K416" s="114"/>
      <c r="L416" s="114"/>
    </row>
    <row r="417" spans="11:12">
      <c r="K417" s="114"/>
      <c r="L417" s="114"/>
    </row>
    <row r="418" spans="11:12">
      <c r="K418" s="114"/>
      <c r="L418" s="114"/>
    </row>
    <row r="419" spans="11:12">
      <c r="K419" s="114"/>
      <c r="L419" s="114"/>
    </row>
    <row r="420" spans="11:12">
      <c r="K420" s="114"/>
      <c r="L420" s="114"/>
    </row>
    <row r="421" spans="11:12">
      <c r="K421" s="114"/>
      <c r="L421" s="114"/>
    </row>
    <row r="422" spans="11:12">
      <c r="K422" s="114"/>
      <c r="L422" s="114"/>
    </row>
    <row r="423" spans="11:12">
      <c r="K423" s="114"/>
      <c r="L423" s="114"/>
    </row>
    <row r="424" spans="11:12">
      <c r="K424" s="114"/>
      <c r="L424" s="114"/>
    </row>
    <row r="425" spans="11:12">
      <c r="K425" s="114"/>
      <c r="L425" s="114"/>
    </row>
    <row r="426" spans="11:12">
      <c r="K426" s="114"/>
      <c r="L426" s="114"/>
    </row>
    <row r="427" spans="11:12">
      <c r="K427" s="114"/>
      <c r="L427" s="114"/>
    </row>
    <row r="428" spans="11:12">
      <c r="K428" s="114"/>
      <c r="L428" s="114"/>
    </row>
    <row r="429" spans="11:12">
      <c r="K429" s="114"/>
      <c r="L429" s="114"/>
    </row>
    <row r="430" spans="11:12">
      <c r="K430" s="114"/>
      <c r="L430" s="114"/>
    </row>
    <row r="431" spans="11:12">
      <c r="K431" s="114"/>
      <c r="L431" s="114"/>
    </row>
    <row r="432" spans="11:12">
      <c r="K432" s="114"/>
      <c r="L432" s="114"/>
    </row>
    <row r="433" spans="11:12">
      <c r="K433" s="114"/>
      <c r="L433" s="114"/>
    </row>
    <row r="434" spans="11:12">
      <c r="K434" s="114"/>
      <c r="L434" s="114"/>
    </row>
    <row r="435" spans="11:12">
      <c r="K435" s="114"/>
      <c r="L435" s="114"/>
    </row>
    <row r="436" spans="11:12">
      <c r="K436" s="114"/>
      <c r="L436" s="114"/>
    </row>
    <row r="437" spans="11:12">
      <c r="K437" s="114"/>
      <c r="L437" s="114"/>
    </row>
    <row r="438" spans="11:12">
      <c r="K438" s="114"/>
      <c r="L438" s="114"/>
    </row>
    <row r="439" spans="11:12">
      <c r="K439" s="114"/>
      <c r="L439" s="114"/>
    </row>
    <row r="440" spans="11:12">
      <c r="K440" s="114"/>
      <c r="L440" s="114"/>
    </row>
    <row r="441" spans="11:12">
      <c r="K441" s="114"/>
      <c r="L441" s="114"/>
    </row>
    <row r="442" spans="11:12">
      <c r="K442" s="114"/>
      <c r="L442" s="114"/>
    </row>
    <row r="443" spans="11:12">
      <c r="K443" s="114"/>
      <c r="L443" s="114"/>
    </row>
    <row r="444" spans="11:12">
      <c r="K444" s="114"/>
      <c r="L444" s="114"/>
    </row>
    <row r="445" spans="11:12">
      <c r="K445" s="114"/>
      <c r="L445" s="114"/>
    </row>
    <row r="446" spans="11:12">
      <c r="K446" s="114"/>
      <c r="L446" s="114"/>
    </row>
    <row r="447" spans="11:12">
      <c r="K447" s="114"/>
      <c r="L447" s="114"/>
    </row>
    <row r="448" spans="11:12">
      <c r="K448" s="114"/>
      <c r="L448" s="114"/>
    </row>
    <row r="449" spans="11:12">
      <c r="K449" s="114"/>
      <c r="L449" s="114"/>
    </row>
    <row r="450" spans="11:12">
      <c r="K450" s="114"/>
      <c r="L450" s="114"/>
    </row>
    <row r="451" spans="11:12">
      <c r="K451" s="114"/>
      <c r="L451" s="114"/>
    </row>
    <row r="452" spans="11:12">
      <c r="K452" s="114"/>
      <c r="L452" s="114"/>
    </row>
    <row r="453" spans="11:12">
      <c r="K453" s="114"/>
      <c r="L453" s="114"/>
    </row>
    <row r="454" spans="11:12">
      <c r="K454" s="114"/>
      <c r="L454" s="114"/>
    </row>
    <row r="455" spans="11:12">
      <c r="K455" s="114"/>
      <c r="L455" s="114"/>
    </row>
    <row r="456" spans="11:12">
      <c r="K456" s="114"/>
      <c r="L456" s="114"/>
    </row>
    <row r="457" spans="11:12">
      <c r="K457" s="114"/>
      <c r="L457" s="114"/>
    </row>
    <row r="458" spans="11:12">
      <c r="K458" s="114"/>
      <c r="L458" s="114"/>
    </row>
    <row r="459" spans="11:12">
      <c r="K459" s="114"/>
      <c r="L459" s="114"/>
    </row>
    <row r="460" spans="11:12">
      <c r="K460" s="114"/>
      <c r="L460" s="114"/>
    </row>
    <row r="461" spans="11:12">
      <c r="K461" s="114"/>
      <c r="L461" s="114"/>
    </row>
    <row r="462" spans="11:12">
      <c r="K462" s="114"/>
      <c r="L462" s="114"/>
    </row>
    <row r="463" spans="11:12">
      <c r="K463" s="114"/>
      <c r="L463" s="114"/>
    </row>
    <row r="464" spans="11:12">
      <c r="K464" s="114"/>
      <c r="L464" s="114"/>
    </row>
    <row r="465" spans="11:12">
      <c r="K465" s="114"/>
      <c r="L465" s="114"/>
    </row>
    <row r="466" spans="11:12">
      <c r="K466" s="114"/>
      <c r="L466" s="114"/>
    </row>
    <row r="467" spans="11:12">
      <c r="K467" s="114"/>
      <c r="L467" s="114"/>
    </row>
    <row r="468" spans="11:12">
      <c r="K468" s="114"/>
      <c r="L468" s="114"/>
    </row>
    <row r="469" spans="11:12">
      <c r="K469" s="114"/>
      <c r="L469" s="114"/>
    </row>
    <row r="470" spans="11:12">
      <c r="K470" s="114"/>
      <c r="L470" s="114"/>
    </row>
    <row r="471" spans="11:12">
      <c r="K471" s="114"/>
      <c r="L471" s="114"/>
    </row>
    <row r="472" spans="11:12">
      <c r="K472" s="114"/>
      <c r="L472" s="114"/>
    </row>
    <row r="473" spans="11:12">
      <c r="K473" s="114"/>
      <c r="L473" s="114"/>
    </row>
    <row r="474" spans="11:12">
      <c r="K474" s="114"/>
      <c r="L474" s="114"/>
    </row>
    <row r="475" spans="11:12">
      <c r="K475" s="114"/>
      <c r="L475" s="114"/>
    </row>
    <row r="476" spans="11:12">
      <c r="K476" s="114"/>
      <c r="L476" s="114"/>
    </row>
    <row r="477" spans="11:12">
      <c r="K477" s="114"/>
      <c r="L477" s="114"/>
    </row>
    <row r="478" spans="11:12">
      <c r="K478" s="114"/>
      <c r="L478" s="114"/>
    </row>
    <row r="479" spans="11:12">
      <c r="K479" s="114"/>
      <c r="L479" s="114"/>
    </row>
    <row r="480" spans="11:12">
      <c r="K480" s="114"/>
      <c r="L480" s="114"/>
    </row>
    <row r="481" spans="11:12">
      <c r="K481" s="114"/>
      <c r="L481" s="114"/>
    </row>
    <row r="482" spans="11:12">
      <c r="K482" s="114"/>
      <c r="L482" s="114"/>
    </row>
    <row r="483" spans="11:12">
      <c r="K483" s="114"/>
      <c r="L483" s="114"/>
    </row>
    <row r="484" spans="11:12">
      <c r="K484" s="114"/>
      <c r="L484" s="114"/>
    </row>
    <row r="485" spans="11:12">
      <c r="K485" s="114"/>
      <c r="L485" s="114"/>
    </row>
    <row r="486" spans="11:12">
      <c r="K486" s="114"/>
      <c r="L486" s="114"/>
    </row>
    <row r="487" spans="11:12">
      <c r="K487" s="114"/>
      <c r="L487" s="114"/>
    </row>
    <row r="488" spans="11:12">
      <c r="K488" s="114"/>
      <c r="L488" s="114"/>
    </row>
    <row r="489" spans="11:12">
      <c r="K489" s="114"/>
      <c r="L489" s="114"/>
    </row>
    <row r="490" spans="11:12">
      <c r="K490" s="114"/>
      <c r="L490" s="114"/>
    </row>
    <row r="491" spans="11:12">
      <c r="K491" s="114"/>
      <c r="L491" s="114"/>
    </row>
    <row r="492" spans="11:12">
      <c r="K492" s="114"/>
      <c r="L492" s="114"/>
    </row>
    <row r="493" spans="11:12">
      <c r="K493" s="114"/>
      <c r="L493" s="114"/>
    </row>
    <row r="494" spans="11:12">
      <c r="K494" s="114"/>
      <c r="L494" s="114"/>
    </row>
    <row r="495" spans="11:12">
      <c r="K495" s="114"/>
      <c r="L495" s="114"/>
    </row>
    <row r="496" spans="11:12">
      <c r="K496" s="114"/>
      <c r="L496" s="114"/>
    </row>
    <row r="497" spans="11:12">
      <c r="K497" s="114"/>
      <c r="L497" s="114"/>
    </row>
    <row r="498" spans="11:12">
      <c r="K498" s="114"/>
      <c r="L498" s="114"/>
    </row>
    <row r="499" spans="11:12">
      <c r="K499" s="114"/>
      <c r="L499" s="114"/>
    </row>
    <row r="500" spans="11:12">
      <c r="K500" s="114"/>
      <c r="L500" s="114"/>
    </row>
    <row r="501" spans="11:12">
      <c r="K501" s="114"/>
      <c r="L501" s="114"/>
    </row>
    <row r="502" spans="11:12">
      <c r="K502" s="114"/>
      <c r="L502" s="114"/>
    </row>
    <row r="503" spans="11:12">
      <c r="K503" s="114"/>
      <c r="L503" s="114"/>
    </row>
    <row r="504" spans="11:12">
      <c r="K504" s="114"/>
      <c r="L504" s="114"/>
    </row>
    <row r="505" spans="11:12">
      <c r="K505" s="114"/>
      <c r="L505" s="114"/>
    </row>
    <row r="506" spans="11:12">
      <c r="K506" s="114"/>
      <c r="L506" s="114"/>
    </row>
    <row r="507" spans="11:12">
      <c r="K507" s="114"/>
      <c r="L507" s="114"/>
    </row>
    <row r="508" spans="11:12">
      <c r="K508" s="114"/>
      <c r="L508" s="114"/>
    </row>
    <row r="509" spans="11:12">
      <c r="K509" s="114"/>
      <c r="L509" s="114"/>
    </row>
    <row r="510" spans="11:12">
      <c r="K510" s="114"/>
      <c r="L510" s="114"/>
    </row>
    <row r="511" spans="11:12">
      <c r="K511" s="114"/>
      <c r="L511" s="114"/>
    </row>
    <row r="512" spans="11:12">
      <c r="K512" s="114"/>
      <c r="L512" s="114"/>
    </row>
    <row r="513" spans="11:12">
      <c r="K513" s="114"/>
      <c r="L513" s="114"/>
    </row>
    <row r="514" spans="11:12">
      <c r="K514" s="114"/>
      <c r="L514" s="114"/>
    </row>
    <row r="515" spans="11:12">
      <c r="K515" s="114"/>
      <c r="L515" s="114"/>
    </row>
    <row r="516" spans="11:12">
      <c r="K516" s="114"/>
      <c r="L516" s="114"/>
    </row>
    <row r="517" spans="11:12">
      <c r="K517" s="114"/>
      <c r="L517" s="114"/>
    </row>
    <row r="518" spans="11:12">
      <c r="K518" s="114"/>
      <c r="L518" s="114"/>
    </row>
    <row r="519" spans="11:12">
      <c r="K519" s="114"/>
      <c r="L519" s="114"/>
    </row>
    <row r="520" spans="11:12">
      <c r="K520" s="114"/>
      <c r="L520" s="114"/>
    </row>
    <row r="521" spans="11:12">
      <c r="K521" s="114"/>
      <c r="L521" s="114"/>
    </row>
    <row r="522" spans="11:12">
      <c r="K522" s="114"/>
      <c r="L522" s="114"/>
    </row>
    <row r="523" spans="11:12">
      <c r="K523" s="114"/>
      <c r="L523" s="114"/>
    </row>
    <row r="524" spans="11:12">
      <c r="K524" s="114"/>
      <c r="L524" s="114"/>
    </row>
    <row r="525" spans="11:12">
      <c r="K525" s="114"/>
      <c r="L525" s="114"/>
    </row>
    <row r="526" spans="11:12">
      <c r="K526" s="114"/>
      <c r="L526" s="114"/>
    </row>
    <row r="527" spans="11:12">
      <c r="K527" s="114"/>
      <c r="L527" s="114"/>
    </row>
    <row r="528" spans="11:12">
      <c r="K528" s="114"/>
      <c r="L528" s="114"/>
    </row>
    <row r="529" spans="11:12">
      <c r="K529" s="114"/>
      <c r="L529" s="114"/>
    </row>
    <row r="530" spans="11:12">
      <c r="K530" s="114"/>
      <c r="L530" s="114"/>
    </row>
    <row r="531" spans="11:12">
      <c r="K531" s="114"/>
      <c r="L531" s="114"/>
    </row>
    <row r="532" spans="11:12">
      <c r="K532" s="114"/>
      <c r="L532" s="114"/>
    </row>
    <row r="533" spans="11:12">
      <c r="K533" s="114"/>
      <c r="L533" s="114"/>
    </row>
    <row r="534" spans="11:12">
      <c r="K534" s="114"/>
      <c r="L534" s="114"/>
    </row>
    <row r="535" spans="11:12">
      <c r="K535" s="114"/>
      <c r="L535" s="114"/>
    </row>
    <row r="536" spans="11:12">
      <c r="K536" s="114"/>
      <c r="L536" s="114"/>
    </row>
    <row r="537" spans="11:12">
      <c r="K537" s="114"/>
      <c r="L537" s="114"/>
    </row>
    <row r="538" spans="11:12">
      <c r="K538" s="114"/>
      <c r="L538" s="114"/>
    </row>
    <row r="539" spans="11:12">
      <c r="K539" s="114"/>
      <c r="L539" s="114"/>
    </row>
    <row r="540" spans="11:12">
      <c r="K540" s="114"/>
      <c r="L540" s="114"/>
    </row>
    <row r="541" spans="11:12">
      <c r="K541" s="114"/>
      <c r="L541" s="114"/>
    </row>
    <row r="542" spans="11:12">
      <c r="K542" s="114"/>
      <c r="L542" s="114"/>
    </row>
    <row r="543" spans="11:12">
      <c r="K543" s="114"/>
      <c r="L543" s="114"/>
    </row>
    <row r="544" spans="11:12">
      <c r="K544" s="114"/>
      <c r="L544" s="114"/>
    </row>
    <row r="545" spans="11:12">
      <c r="K545" s="114"/>
      <c r="L545" s="114"/>
    </row>
    <row r="546" spans="11:12">
      <c r="K546" s="114"/>
      <c r="L546" s="114"/>
    </row>
    <row r="547" spans="11:12">
      <c r="K547" s="114"/>
      <c r="L547" s="114"/>
    </row>
    <row r="548" spans="11:12">
      <c r="K548" s="114"/>
      <c r="L548" s="114"/>
    </row>
    <row r="549" spans="11:12">
      <c r="K549" s="114"/>
      <c r="L549" s="114"/>
    </row>
    <row r="550" spans="11:12">
      <c r="K550" s="114"/>
      <c r="L550" s="114"/>
    </row>
    <row r="551" spans="11:12">
      <c r="K551" s="114"/>
      <c r="L551" s="114"/>
    </row>
    <row r="552" spans="11:12">
      <c r="K552" s="114"/>
      <c r="L552" s="114"/>
    </row>
    <row r="553" spans="11:12">
      <c r="K553" s="114"/>
      <c r="L553" s="114"/>
    </row>
    <row r="554" spans="11:12">
      <c r="K554" s="114"/>
      <c r="L554" s="114"/>
    </row>
    <row r="555" spans="11:12">
      <c r="K555" s="114"/>
      <c r="L555" s="114"/>
    </row>
    <row r="556" spans="11:12">
      <c r="K556" s="114"/>
      <c r="L556" s="114"/>
    </row>
    <row r="557" spans="11:12">
      <c r="K557" s="114"/>
      <c r="L557" s="114"/>
    </row>
    <row r="558" spans="11:12">
      <c r="K558" s="114"/>
      <c r="L558" s="114"/>
    </row>
    <row r="559" spans="11:12">
      <c r="K559" s="114"/>
      <c r="L559" s="114"/>
    </row>
    <row r="560" spans="11:12">
      <c r="K560" s="114"/>
      <c r="L560" s="114"/>
    </row>
    <row r="561" spans="11:12">
      <c r="K561" s="114"/>
      <c r="L561" s="114"/>
    </row>
    <row r="562" spans="11:12">
      <c r="K562" s="114"/>
      <c r="L562" s="114"/>
    </row>
    <row r="563" spans="11:12">
      <c r="K563" s="114"/>
      <c r="L563" s="114"/>
    </row>
    <row r="564" spans="11:12">
      <c r="K564" s="114"/>
      <c r="L564" s="114"/>
    </row>
    <row r="565" spans="11:12">
      <c r="K565" s="114"/>
      <c r="L565" s="114"/>
    </row>
    <row r="566" spans="11:12">
      <c r="K566" s="114"/>
      <c r="L566" s="114"/>
    </row>
    <row r="567" spans="11:12">
      <c r="K567" s="114"/>
      <c r="L567" s="114"/>
    </row>
    <row r="568" spans="11:12">
      <c r="K568" s="114"/>
      <c r="L568" s="114"/>
    </row>
    <row r="569" spans="11:12">
      <c r="K569" s="114"/>
      <c r="L569" s="114"/>
    </row>
    <row r="570" spans="11:12">
      <c r="K570" s="114"/>
      <c r="L570" s="114"/>
    </row>
    <row r="571" spans="11:12">
      <c r="K571" s="114"/>
      <c r="L571" s="114"/>
    </row>
    <row r="572" spans="11:12">
      <c r="K572" s="114"/>
      <c r="L572" s="114"/>
    </row>
    <row r="573" spans="11:12">
      <c r="K573" s="114"/>
      <c r="L573" s="114"/>
    </row>
    <row r="574" spans="11:12">
      <c r="K574" s="114"/>
      <c r="L574" s="114"/>
    </row>
    <row r="575" spans="11:12">
      <c r="K575" s="114"/>
      <c r="L575" s="114"/>
    </row>
    <row r="576" spans="11:12">
      <c r="K576" s="114"/>
      <c r="L576" s="114"/>
    </row>
    <row r="577" spans="11:12">
      <c r="K577" s="114"/>
      <c r="L577" s="114"/>
    </row>
    <row r="578" spans="11:12">
      <c r="K578" s="114"/>
      <c r="L578" s="114"/>
    </row>
    <row r="579" spans="11:12">
      <c r="K579" s="114"/>
      <c r="L579" s="114"/>
    </row>
    <row r="580" spans="11:12">
      <c r="K580" s="114"/>
      <c r="L580" s="114"/>
    </row>
    <row r="581" spans="11:12">
      <c r="K581" s="114"/>
      <c r="L581" s="114"/>
    </row>
    <row r="582" spans="11:12">
      <c r="K582" s="114"/>
      <c r="L582" s="114"/>
    </row>
    <row r="583" spans="11:12">
      <c r="K583" s="114"/>
      <c r="L583" s="114"/>
    </row>
    <row r="584" spans="11:12">
      <c r="K584" s="114"/>
      <c r="L584" s="114"/>
    </row>
    <row r="585" spans="11:12">
      <c r="K585" s="114"/>
      <c r="L585" s="114"/>
    </row>
    <row r="586" spans="11:12">
      <c r="K586" s="114"/>
      <c r="L586" s="114"/>
    </row>
    <row r="587" spans="11:12">
      <c r="K587" s="114"/>
      <c r="L587" s="114"/>
    </row>
    <row r="588" spans="11:12">
      <c r="K588" s="114"/>
      <c r="L588" s="114"/>
    </row>
    <row r="589" spans="11:12">
      <c r="K589" s="114"/>
      <c r="L589" s="114"/>
    </row>
    <row r="590" spans="11:12">
      <c r="K590" s="114"/>
      <c r="L590" s="114"/>
    </row>
    <row r="591" spans="11:12">
      <c r="K591" s="114"/>
      <c r="L591" s="114"/>
    </row>
    <row r="592" spans="11:12">
      <c r="K592" s="114"/>
      <c r="L592" s="114"/>
    </row>
    <row r="593" spans="11:12">
      <c r="K593" s="114"/>
      <c r="L593" s="114"/>
    </row>
    <row r="594" spans="11:12">
      <c r="K594" s="114"/>
      <c r="L594" s="114"/>
    </row>
    <row r="595" spans="11:12">
      <c r="K595" s="114"/>
      <c r="L595" s="114"/>
    </row>
    <row r="596" spans="11:12">
      <c r="K596" s="114"/>
      <c r="L596" s="114"/>
    </row>
    <row r="597" spans="11:12">
      <c r="K597" s="114"/>
      <c r="L597" s="114"/>
    </row>
    <row r="598" spans="11:12">
      <c r="K598" s="114"/>
      <c r="L598" s="114"/>
    </row>
    <row r="599" spans="11:12">
      <c r="K599" s="114"/>
      <c r="L599" s="114"/>
    </row>
    <row r="600" spans="11:12">
      <c r="K600" s="114"/>
      <c r="L600" s="114"/>
    </row>
    <row r="601" spans="11:12">
      <c r="K601" s="114"/>
      <c r="L601" s="114"/>
    </row>
    <row r="602" spans="11:12">
      <c r="K602" s="114"/>
      <c r="L602" s="114"/>
    </row>
    <row r="603" spans="11:12">
      <c r="K603" s="114"/>
      <c r="L603" s="114"/>
    </row>
    <row r="604" spans="11:12">
      <c r="K604" s="114"/>
      <c r="L604" s="114"/>
    </row>
    <row r="605" spans="11:12">
      <c r="K605" s="114"/>
      <c r="L605" s="114"/>
    </row>
    <row r="606" spans="11:12">
      <c r="K606" s="114"/>
      <c r="L606" s="114"/>
    </row>
    <row r="607" spans="11:12">
      <c r="K607" s="114"/>
      <c r="L607" s="114"/>
    </row>
    <row r="608" spans="11:12">
      <c r="K608" s="114"/>
      <c r="L608" s="114"/>
    </row>
    <row r="609" spans="11:12">
      <c r="K609" s="114"/>
      <c r="L609" s="114"/>
    </row>
    <row r="610" spans="11:12">
      <c r="K610" s="114"/>
      <c r="L610" s="114"/>
    </row>
    <row r="611" spans="11:12">
      <c r="K611" s="114"/>
      <c r="L611" s="114"/>
    </row>
    <row r="612" spans="11:12">
      <c r="K612" s="114"/>
      <c r="L612" s="114"/>
    </row>
    <row r="613" spans="11:12">
      <c r="K613" s="114"/>
      <c r="L613" s="114"/>
    </row>
    <row r="614" spans="11:12">
      <c r="K614" s="114"/>
      <c r="L614" s="114"/>
    </row>
    <row r="615" spans="11:12">
      <c r="K615" s="114"/>
      <c r="L615" s="114"/>
    </row>
    <row r="616" spans="11:12">
      <c r="K616" s="114"/>
      <c r="L616" s="114"/>
    </row>
    <row r="617" spans="11:12">
      <c r="K617" s="114"/>
      <c r="L617" s="114"/>
    </row>
    <row r="618" spans="11:12">
      <c r="K618" s="114"/>
      <c r="L618" s="114"/>
    </row>
    <row r="619" spans="11:12">
      <c r="K619" s="114"/>
      <c r="L619" s="114"/>
    </row>
    <row r="620" spans="11:12">
      <c r="K620" s="114"/>
      <c r="L620" s="114"/>
    </row>
    <row r="621" spans="11:12">
      <c r="K621" s="114"/>
      <c r="L621" s="114"/>
    </row>
    <row r="622" spans="11:12">
      <c r="K622" s="114"/>
      <c r="L622" s="114"/>
    </row>
    <row r="623" spans="11:12">
      <c r="K623" s="114"/>
      <c r="L623" s="114"/>
    </row>
    <row r="624" spans="11:12">
      <c r="K624" s="114"/>
      <c r="L624" s="114"/>
    </row>
    <row r="625" spans="11:12">
      <c r="K625" s="114"/>
      <c r="L625" s="114"/>
    </row>
    <row r="626" spans="11:12">
      <c r="K626" s="114"/>
      <c r="L626" s="114"/>
    </row>
    <row r="627" spans="11:12">
      <c r="K627" s="114"/>
      <c r="L627" s="114"/>
    </row>
    <row r="628" spans="11:12">
      <c r="K628" s="114"/>
      <c r="L628" s="114"/>
    </row>
    <row r="629" spans="11:12">
      <c r="K629" s="114"/>
      <c r="L629" s="114"/>
    </row>
    <row r="630" spans="11:12">
      <c r="K630" s="114"/>
      <c r="L630" s="114"/>
    </row>
    <row r="631" spans="11:12">
      <c r="K631" s="114"/>
      <c r="L631" s="114"/>
    </row>
    <row r="632" spans="11:12">
      <c r="K632" s="114"/>
      <c r="L632" s="114"/>
    </row>
    <row r="633" spans="11:12">
      <c r="K633" s="114"/>
      <c r="L633" s="114"/>
    </row>
    <row r="634" spans="11:12">
      <c r="K634" s="114"/>
      <c r="L634" s="114"/>
    </row>
    <row r="635" spans="11:12">
      <c r="K635" s="114"/>
      <c r="L635" s="114"/>
    </row>
    <row r="636" spans="11:12">
      <c r="K636" s="114"/>
      <c r="L636" s="114"/>
    </row>
    <row r="637" spans="11:12">
      <c r="K637" s="114"/>
      <c r="L637" s="114"/>
    </row>
    <row r="638" spans="11:12">
      <c r="K638" s="114"/>
      <c r="L638" s="114"/>
    </row>
    <row r="639" spans="11:12">
      <c r="K639" s="114"/>
      <c r="L639" s="114"/>
    </row>
    <row r="640" spans="11:12">
      <c r="K640" s="114"/>
      <c r="L640" s="114"/>
    </row>
    <row r="641" spans="11:12">
      <c r="K641" s="114"/>
      <c r="L641" s="114"/>
    </row>
    <row r="642" spans="11:12">
      <c r="K642" s="114"/>
      <c r="L642" s="114"/>
    </row>
    <row r="643" spans="11:12">
      <c r="K643" s="114"/>
      <c r="L643" s="114"/>
    </row>
    <row r="644" spans="11:12">
      <c r="K644" s="114"/>
      <c r="L644" s="114"/>
    </row>
    <row r="645" spans="11:12">
      <c r="K645" s="114"/>
      <c r="L645" s="114"/>
    </row>
    <row r="646" spans="11:12">
      <c r="K646" s="114"/>
      <c r="L646" s="114"/>
    </row>
    <row r="647" spans="11:12">
      <c r="K647" s="114"/>
      <c r="L647" s="114"/>
    </row>
    <row r="648" spans="11:12">
      <c r="K648" s="114"/>
      <c r="L648" s="114"/>
    </row>
    <row r="649" spans="11:12">
      <c r="K649" s="114"/>
      <c r="L649" s="114"/>
    </row>
    <row r="650" spans="11:12">
      <c r="K650" s="114"/>
      <c r="L650" s="114"/>
    </row>
    <row r="651" spans="11:12">
      <c r="K651" s="114"/>
      <c r="L651" s="114"/>
    </row>
    <row r="652" spans="11:12">
      <c r="K652" s="114"/>
      <c r="L652" s="114"/>
    </row>
    <row r="653" spans="11:12">
      <c r="K653" s="114"/>
      <c r="L653" s="114"/>
    </row>
    <row r="654" spans="11:12">
      <c r="K654" s="114"/>
      <c r="L654" s="114"/>
    </row>
    <row r="655" spans="11:12">
      <c r="K655" s="114"/>
      <c r="L655" s="114"/>
    </row>
    <row r="656" spans="11:12">
      <c r="K656" s="114"/>
      <c r="L656" s="114"/>
    </row>
    <row r="657" spans="11:12">
      <c r="K657" s="114"/>
      <c r="L657" s="114"/>
    </row>
    <row r="658" spans="11:12">
      <c r="K658" s="114"/>
      <c r="L658" s="114"/>
    </row>
    <row r="659" spans="11:12">
      <c r="K659" s="114"/>
      <c r="L659" s="114"/>
    </row>
    <row r="660" spans="11:12">
      <c r="K660" s="114"/>
      <c r="L660" s="114"/>
    </row>
    <row r="661" spans="11:12">
      <c r="K661" s="114"/>
      <c r="L661" s="114"/>
    </row>
    <row r="662" spans="11:12">
      <c r="K662" s="114"/>
      <c r="L662" s="114"/>
    </row>
    <row r="663" spans="11:12">
      <c r="K663" s="114"/>
      <c r="L663" s="114"/>
    </row>
    <row r="664" spans="11:12">
      <c r="K664" s="114"/>
      <c r="L664" s="114"/>
    </row>
    <row r="665" spans="11:12">
      <c r="K665" s="114"/>
      <c r="L665" s="114"/>
    </row>
    <row r="666" spans="11:12">
      <c r="K666" s="114"/>
      <c r="L666" s="114"/>
    </row>
    <row r="667" spans="11:12">
      <c r="K667" s="114"/>
      <c r="L667" s="114"/>
    </row>
    <row r="668" spans="11:12">
      <c r="K668" s="114"/>
      <c r="L668" s="114"/>
    </row>
    <row r="669" spans="11:12">
      <c r="K669" s="114"/>
      <c r="L669" s="114"/>
    </row>
    <row r="670" spans="11:12">
      <c r="K670" s="114"/>
      <c r="L670" s="114"/>
    </row>
    <row r="671" spans="11:12">
      <c r="K671" s="114"/>
      <c r="L671" s="114"/>
    </row>
    <row r="672" spans="11:12">
      <c r="K672" s="114"/>
      <c r="L672" s="114"/>
    </row>
    <row r="673" spans="11:12">
      <c r="K673" s="114"/>
      <c r="L673" s="114"/>
    </row>
    <row r="674" spans="11:12">
      <c r="K674" s="114"/>
      <c r="L674" s="114"/>
    </row>
    <row r="675" spans="11:12">
      <c r="K675" s="114"/>
      <c r="L675" s="114"/>
    </row>
    <row r="676" spans="11:12">
      <c r="K676" s="114"/>
      <c r="L676" s="114"/>
    </row>
    <row r="677" spans="11:12">
      <c r="K677" s="114"/>
      <c r="L677" s="114"/>
    </row>
    <row r="678" spans="11:12">
      <c r="K678" s="114"/>
      <c r="L678" s="114"/>
    </row>
    <row r="679" spans="11:12">
      <c r="K679" s="114"/>
      <c r="L679" s="114"/>
    </row>
    <row r="680" spans="11:12">
      <c r="K680" s="114"/>
      <c r="L680" s="114"/>
    </row>
    <row r="681" spans="11:12">
      <c r="K681" s="114"/>
      <c r="L681" s="114"/>
    </row>
    <row r="682" spans="11:12">
      <c r="K682" s="114"/>
      <c r="L682" s="114"/>
    </row>
    <row r="683" spans="11:12">
      <c r="K683" s="114"/>
      <c r="L683" s="114"/>
    </row>
    <row r="684" spans="11:12">
      <c r="K684" s="114"/>
      <c r="L684" s="114"/>
    </row>
    <row r="685" spans="11:12">
      <c r="K685" s="114"/>
      <c r="L685" s="114"/>
    </row>
    <row r="686" spans="11:12">
      <c r="K686" s="114"/>
      <c r="L686" s="114"/>
    </row>
    <row r="687" spans="11:12">
      <c r="K687" s="114"/>
      <c r="L687" s="114"/>
    </row>
    <row r="688" spans="11:12">
      <c r="K688" s="114"/>
      <c r="L688" s="114"/>
    </row>
    <row r="689" spans="11:12">
      <c r="K689" s="114"/>
      <c r="L689" s="114"/>
    </row>
    <row r="690" spans="11:12">
      <c r="K690" s="114"/>
      <c r="L690" s="114"/>
    </row>
    <row r="691" spans="11:12">
      <c r="K691" s="114"/>
      <c r="L691" s="114"/>
    </row>
    <row r="692" spans="11:12">
      <c r="K692" s="114"/>
      <c r="L692" s="114"/>
    </row>
    <row r="693" spans="11:12">
      <c r="K693" s="114"/>
      <c r="L693" s="114"/>
    </row>
    <row r="694" spans="11:12">
      <c r="K694" s="114"/>
      <c r="L694" s="114"/>
    </row>
    <row r="695" spans="11:12">
      <c r="K695" s="114"/>
      <c r="L695" s="114"/>
    </row>
    <row r="696" spans="11:12">
      <c r="K696" s="114"/>
      <c r="L696" s="114"/>
    </row>
    <row r="697" spans="11:12">
      <c r="K697" s="114"/>
      <c r="L697" s="114"/>
    </row>
    <row r="698" spans="11:12">
      <c r="K698" s="114"/>
      <c r="L698" s="114"/>
    </row>
    <row r="699" spans="11:12">
      <c r="K699" s="114"/>
      <c r="L699" s="114"/>
    </row>
    <row r="700" spans="11:12">
      <c r="K700" s="114"/>
      <c r="L700" s="114"/>
    </row>
    <row r="701" spans="11:12">
      <c r="K701" s="114"/>
      <c r="L701" s="114"/>
    </row>
    <row r="702" spans="11:12">
      <c r="K702" s="114"/>
      <c r="L702" s="114"/>
    </row>
    <row r="703" spans="11:12">
      <c r="K703" s="114"/>
      <c r="L703" s="114"/>
    </row>
    <row r="704" spans="11:12">
      <c r="K704" s="114"/>
      <c r="L704" s="114"/>
    </row>
    <row r="705" spans="11:12">
      <c r="K705" s="114"/>
      <c r="L705" s="114"/>
    </row>
    <row r="706" spans="11:12">
      <c r="K706" s="114"/>
      <c r="L706" s="114"/>
    </row>
    <row r="707" spans="11:12">
      <c r="K707" s="114"/>
      <c r="L707" s="114"/>
    </row>
    <row r="708" spans="11:12">
      <c r="K708" s="114"/>
      <c r="L708" s="114"/>
    </row>
    <row r="709" spans="11:12">
      <c r="K709" s="114"/>
      <c r="L709" s="114"/>
    </row>
    <row r="710" spans="11:12">
      <c r="K710" s="114"/>
      <c r="L710" s="114"/>
    </row>
    <row r="711" spans="11:12">
      <c r="K711" s="114"/>
      <c r="L711" s="114"/>
    </row>
    <row r="712" spans="11:12">
      <c r="K712" s="114"/>
      <c r="L712" s="114"/>
    </row>
    <row r="713" spans="11:12">
      <c r="K713" s="114"/>
      <c r="L713" s="114"/>
    </row>
    <row r="714" spans="11:12">
      <c r="K714" s="114"/>
      <c r="L714" s="114"/>
    </row>
    <row r="715" spans="11:12">
      <c r="K715" s="114"/>
      <c r="L715" s="114"/>
    </row>
    <row r="716" spans="11:12">
      <c r="K716" s="114"/>
      <c r="L716" s="114"/>
    </row>
    <row r="717" spans="11:12">
      <c r="K717" s="114"/>
      <c r="L717" s="114"/>
    </row>
    <row r="718" spans="11:12">
      <c r="K718" s="114"/>
      <c r="L718" s="114"/>
    </row>
    <row r="719" spans="11:12">
      <c r="K719" s="114"/>
      <c r="L719" s="114"/>
    </row>
    <row r="720" spans="11:12">
      <c r="K720" s="114"/>
      <c r="L720" s="114"/>
    </row>
    <row r="721" spans="11:12">
      <c r="K721" s="114"/>
      <c r="L721" s="114"/>
    </row>
    <row r="722" spans="11:12">
      <c r="K722" s="114"/>
      <c r="L722" s="114"/>
    </row>
    <row r="723" spans="11:12">
      <c r="K723" s="114"/>
      <c r="L723" s="114"/>
    </row>
    <row r="724" spans="11:12">
      <c r="K724" s="114"/>
      <c r="L724" s="114"/>
    </row>
    <row r="725" spans="11:12">
      <c r="K725" s="114"/>
      <c r="L725" s="114"/>
    </row>
    <row r="726" spans="11:12">
      <c r="K726" s="114"/>
      <c r="L726" s="114"/>
    </row>
    <row r="727" spans="11:12">
      <c r="K727" s="114"/>
      <c r="L727" s="114"/>
    </row>
    <row r="728" spans="11:12">
      <c r="K728" s="114"/>
      <c r="L728" s="114"/>
    </row>
    <row r="729" spans="11:12">
      <c r="K729" s="114"/>
      <c r="L729" s="114"/>
    </row>
    <row r="730" spans="11:12">
      <c r="K730" s="114"/>
      <c r="L730" s="114"/>
    </row>
    <row r="731" spans="11:12">
      <c r="K731" s="114"/>
      <c r="L731" s="114"/>
    </row>
    <row r="732" spans="11:12">
      <c r="K732" s="114"/>
      <c r="L732" s="114"/>
    </row>
    <row r="733" spans="11:12">
      <c r="K733" s="114"/>
      <c r="L733" s="114"/>
    </row>
    <row r="734" spans="11:12">
      <c r="K734" s="114"/>
      <c r="L734" s="114"/>
    </row>
    <row r="735" spans="11:12">
      <c r="K735" s="114"/>
      <c r="L735" s="114"/>
    </row>
    <row r="736" spans="11:12">
      <c r="K736" s="114"/>
      <c r="L736" s="114"/>
    </row>
    <row r="737" spans="11:12">
      <c r="K737" s="114"/>
      <c r="L737" s="114"/>
    </row>
    <row r="738" spans="11:12">
      <c r="K738" s="114"/>
      <c r="L738" s="114"/>
    </row>
    <row r="739" spans="11:12">
      <c r="K739" s="114"/>
      <c r="L739" s="114"/>
    </row>
    <row r="740" spans="11:12">
      <c r="K740" s="114"/>
      <c r="L740" s="114"/>
    </row>
    <row r="741" spans="11:12">
      <c r="K741" s="114"/>
      <c r="L741" s="114"/>
    </row>
    <row r="742" spans="11:12">
      <c r="K742" s="114"/>
      <c r="L742" s="114"/>
    </row>
    <row r="743" spans="11:12">
      <c r="K743" s="114"/>
      <c r="L743" s="114"/>
    </row>
    <row r="744" spans="11:12">
      <c r="K744" s="114"/>
      <c r="L744" s="114"/>
    </row>
    <row r="745" spans="11:12">
      <c r="K745" s="114"/>
      <c r="L745" s="114"/>
    </row>
    <row r="746" spans="11:12">
      <c r="K746" s="114"/>
      <c r="L746" s="114"/>
    </row>
    <row r="747" spans="11:12">
      <c r="K747" s="114"/>
      <c r="L747" s="114"/>
    </row>
    <row r="748" spans="11:12">
      <c r="K748" s="114"/>
      <c r="L748" s="114"/>
    </row>
    <row r="749" spans="11:12">
      <c r="K749" s="114"/>
      <c r="L749" s="114"/>
    </row>
    <row r="750" spans="11:12">
      <c r="K750" s="114"/>
      <c r="L750" s="114"/>
    </row>
    <row r="751" spans="11:12">
      <c r="K751" s="114"/>
      <c r="L751" s="114"/>
    </row>
    <row r="752" spans="11:12">
      <c r="K752" s="114"/>
      <c r="L752" s="114"/>
    </row>
    <row r="753" spans="11:12">
      <c r="K753" s="114"/>
      <c r="L753" s="114"/>
    </row>
    <row r="754" spans="11:12">
      <c r="K754" s="114"/>
      <c r="L754" s="114"/>
    </row>
    <row r="755" spans="11:12">
      <c r="K755" s="114"/>
      <c r="L755" s="114"/>
    </row>
    <row r="756" spans="11:12">
      <c r="K756" s="114"/>
      <c r="L756" s="114"/>
    </row>
    <row r="757" spans="11:12">
      <c r="K757" s="114"/>
      <c r="L757" s="114"/>
    </row>
    <row r="758" spans="11:12">
      <c r="K758" s="114"/>
      <c r="L758" s="114"/>
    </row>
    <row r="759" spans="11:12">
      <c r="K759" s="114"/>
      <c r="L759" s="114"/>
    </row>
    <row r="760" spans="11:12">
      <c r="K760" s="114"/>
      <c r="L760" s="114"/>
    </row>
    <row r="761" spans="11:12">
      <c r="K761" s="114"/>
      <c r="L761" s="114"/>
    </row>
    <row r="762" spans="11:12">
      <c r="K762" s="114"/>
      <c r="L762" s="114"/>
    </row>
    <row r="763" spans="11:12">
      <c r="K763" s="114"/>
      <c r="L763" s="114"/>
    </row>
    <row r="764" spans="11:12">
      <c r="K764" s="114"/>
      <c r="L764" s="114"/>
    </row>
    <row r="765" spans="11:12">
      <c r="K765" s="114"/>
      <c r="L765" s="114"/>
    </row>
    <row r="766" spans="11:12">
      <c r="K766" s="114"/>
      <c r="L766" s="114"/>
    </row>
    <row r="767" spans="11:12">
      <c r="K767" s="114"/>
      <c r="L767" s="114"/>
    </row>
    <row r="768" spans="11:12">
      <c r="K768" s="114"/>
      <c r="L768" s="114"/>
    </row>
    <row r="769" spans="11:12">
      <c r="K769" s="114"/>
      <c r="L769" s="114"/>
    </row>
    <row r="770" spans="11:12">
      <c r="K770" s="114"/>
      <c r="L770" s="114"/>
    </row>
    <row r="771" spans="11:12">
      <c r="K771" s="114"/>
      <c r="L771" s="114"/>
    </row>
    <row r="772" spans="11:12">
      <c r="K772" s="114"/>
      <c r="L772" s="114"/>
    </row>
    <row r="773" spans="11:12">
      <c r="K773" s="114"/>
      <c r="L773" s="114"/>
    </row>
    <row r="774" spans="11:12">
      <c r="K774" s="114"/>
      <c r="L774" s="114"/>
    </row>
    <row r="775" spans="11:12">
      <c r="K775" s="114"/>
      <c r="L775" s="114"/>
    </row>
    <row r="776" spans="11:12">
      <c r="K776" s="114"/>
      <c r="L776" s="114"/>
    </row>
    <row r="777" spans="11:12">
      <c r="K777" s="114"/>
      <c r="L777" s="114"/>
    </row>
    <row r="778" spans="11:12">
      <c r="K778" s="114"/>
      <c r="L778" s="114"/>
    </row>
    <row r="779" spans="11:12">
      <c r="K779" s="114"/>
      <c r="L779" s="114"/>
    </row>
    <row r="780" spans="11:12">
      <c r="K780" s="114"/>
      <c r="L780" s="114"/>
    </row>
    <row r="781" spans="11:12">
      <c r="K781" s="114"/>
      <c r="L781" s="114"/>
    </row>
    <row r="782" spans="11:12">
      <c r="K782" s="114"/>
      <c r="L782" s="114"/>
    </row>
    <row r="783" spans="11:12">
      <c r="K783" s="114"/>
      <c r="L783" s="114"/>
    </row>
    <row r="784" spans="11:12">
      <c r="K784" s="114"/>
      <c r="L784" s="114"/>
    </row>
    <row r="785" spans="11:12">
      <c r="K785" s="114"/>
      <c r="L785" s="114"/>
    </row>
    <row r="786" spans="11:12">
      <c r="K786" s="114"/>
      <c r="L786" s="114"/>
    </row>
    <row r="787" spans="11:12">
      <c r="K787" s="114"/>
      <c r="L787" s="114"/>
    </row>
    <row r="788" spans="11:12">
      <c r="K788" s="114"/>
      <c r="L788" s="114"/>
    </row>
    <row r="789" spans="11:12">
      <c r="K789" s="114"/>
      <c r="L789" s="114"/>
    </row>
    <row r="790" spans="11:12">
      <c r="K790" s="114"/>
      <c r="L790" s="114"/>
    </row>
    <row r="791" spans="11:12">
      <c r="K791" s="114"/>
      <c r="L791" s="114"/>
    </row>
    <row r="792" spans="11:12">
      <c r="K792" s="114"/>
      <c r="L792" s="114"/>
    </row>
    <row r="793" spans="11:12">
      <c r="K793" s="114"/>
      <c r="L793" s="114"/>
    </row>
    <row r="794" spans="11:12">
      <c r="K794" s="114"/>
      <c r="L794" s="114"/>
    </row>
    <row r="795" spans="11:12">
      <c r="K795" s="114"/>
      <c r="L795" s="114"/>
    </row>
    <row r="796" spans="11:12">
      <c r="K796" s="114"/>
      <c r="L796" s="114"/>
    </row>
    <row r="797" spans="11:12">
      <c r="K797" s="114"/>
      <c r="L797" s="114"/>
    </row>
    <row r="798" spans="11:12">
      <c r="K798" s="114"/>
      <c r="L798" s="114"/>
    </row>
    <row r="799" spans="11:12">
      <c r="K799" s="114"/>
      <c r="L799" s="114"/>
    </row>
    <row r="800" spans="11:12">
      <c r="K800" s="114"/>
      <c r="L800" s="114"/>
    </row>
    <row r="801" spans="11:12">
      <c r="K801" s="114"/>
      <c r="L801" s="114"/>
    </row>
    <row r="802" spans="11:12">
      <c r="K802" s="114"/>
      <c r="L802" s="114"/>
    </row>
    <row r="803" spans="11:12">
      <c r="K803" s="114"/>
      <c r="L803" s="114"/>
    </row>
    <row r="804" spans="11:12">
      <c r="K804" s="114"/>
      <c r="L804" s="114"/>
    </row>
    <row r="805" spans="11:12">
      <c r="K805" s="114"/>
      <c r="L805" s="114"/>
    </row>
    <row r="806" spans="11:12">
      <c r="K806" s="114"/>
      <c r="L806" s="114"/>
    </row>
    <row r="807" spans="11:12">
      <c r="K807" s="114"/>
      <c r="L807" s="114"/>
    </row>
    <row r="808" spans="11:12">
      <c r="K808" s="114"/>
      <c r="L808" s="114"/>
    </row>
    <row r="809" spans="11:12">
      <c r="K809" s="114"/>
      <c r="L809" s="114"/>
    </row>
    <row r="810" spans="11:12">
      <c r="K810" s="114"/>
      <c r="L810" s="114"/>
    </row>
    <row r="811" spans="11:12">
      <c r="K811" s="114"/>
      <c r="L811" s="114"/>
    </row>
    <row r="812" spans="11:12">
      <c r="K812" s="114"/>
      <c r="L812" s="114"/>
    </row>
    <row r="813" spans="11:12">
      <c r="K813" s="114"/>
      <c r="L813" s="114"/>
    </row>
    <row r="814" spans="11:12">
      <c r="K814" s="114"/>
      <c r="L814" s="114"/>
    </row>
    <row r="815" spans="11:12">
      <c r="K815" s="114"/>
      <c r="L815" s="114"/>
    </row>
    <row r="816" spans="11:12">
      <c r="K816" s="114"/>
      <c r="L816" s="114"/>
    </row>
    <row r="817" spans="11:12">
      <c r="K817" s="114"/>
      <c r="L817" s="114"/>
    </row>
    <row r="818" spans="11:12">
      <c r="K818" s="114"/>
      <c r="L818" s="114"/>
    </row>
    <row r="819" spans="11:12">
      <c r="K819" s="114"/>
      <c r="L819" s="114"/>
    </row>
    <row r="820" spans="11:12">
      <c r="K820" s="114"/>
      <c r="L820" s="114"/>
    </row>
    <row r="821" spans="11:12">
      <c r="K821" s="114"/>
      <c r="L821" s="114"/>
    </row>
    <row r="822" spans="11:12">
      <c r="K822" s="114"/>
      <c r="L822" s="114"/>
    </row>
    <row r="823" spans="11:12">
      <c r="K823" s="114"/>
      <c r="L823" s="114"/>
    </row>
    <row r="824" spans="11:12">
      <c r="K824" s="114"/>
      <c r="L824" s="114"/>
    </row>
    <row r="825" spans="11:12">
      <c r="K825" s="114"/>
      <c r="L825" s="114"/>
    </row>
    <row r="826" spans="11:12">
      <c r="K826" s="114"/>
      <c r="L826" s="114"/>
    </row>
    <row r="827" spans="11:12">
      <c r="K827" s="114"/>
      <c r="L827" s="114"/>
    </row>
    <row r="828" spans="11:12">
      <c r="K828" s="114"/>
      <c r="L828" s="114"/>
    </row>
    <row r="829" spans="11:12">
      <c r="K829" s="114"/>
      <c r="L829" s="114"/>
    </row>
    <row r="830" spans="11:12">
      <c r="K830" s="114"/>
      <c r="L830" s="114"/>
    </row>
    <row r="831" spans="11:12">
      <c r="K831" s="114"/>
      <c r="L831" s="114"/>
    </row>
    <row r="832" spans="11:12">
      <c r="K832" s="114"/>
      <c r="L832" s="114"/>
    </row>
    <row r="833" spans="11:12">
      <c r="K833" s="114"/>
      <c r="L833" s="114"/>
    </row>
    <row r="834" spans="11:12">
      <c r="K834" s="114"/>
      <c r="L834" s="114"/>
    </row>
    <row r="835" spans="11:12">
      <c r="K835" s="114"/>
      <c r="L835" s="114"/>
    </row>
    <row r="836" spans="11:12">
      <c r="K836" s="114"/>
      <c r="L836" s="114"/>
    </row>
    <row r="837" spans="11:12">
      <c r="K837" s="114"/>
      <c r="L837" s="114"/>
    </row>
    <row r="838" spans="11:12">
      <c r="K838" s="114"/>
      <c r="L838" s="114"/>
    </row>
    <row r="839" spans="11:12">
      <c r="K839" s="114"/>
      <c r="L839" s="114"/>
    </row>
    <row r="840" spans="11:12">
      <c r="K840" s="114"/>
      <c r="L840" s="114"/>
    </row>
    <row r="841" spans="11:12">
      <c r="K841" s="114"/>
      <c r="L841" s="114"/>
    </row>
    <row r="842" spans="11:12">
      <c r="K842" s="114"/>
      <c r="L842" s="114"/>
    </row>
    <row r="843" spans="11:12">
      <c r="K843" s="114"/>
      <c r="L843" s="114"/>
    </row>
    <row r="844" spans="11:12">
      <c r="K844" s="114"/>
      <c r="L844" s="114"/>
    </row>
    <row r="845" spans="11:12">
      <c r="K845" s="114"/>
      <c r="L845" s="114"/>
    </row>
    <row r="846" spans="11:12">
      <c r="K846" s="114"/>
      <c r="L846" s="114"/>
    </row>
    <row r="847" spans="11:12">
      <c r="K847" s="114"/>
      <c r="L847" s="114"/>
    </row>
    <row r="848" spans="11:12">
      <c r="K848" s="114"/>
      <c r="L848" s="114"/>
    </row>
    <row r="849" spans="11:12">
      <c r="K849" s="114"/>
      <c r="L849" s="114"/>
    </row>
    <row r="850" spans="11:12">
      <c r="K850" s="114"/>
      <c r="L850" s="114"/>
    </row>
    <row r="851" spans="11:12">
      <c r="K851" s="114"/>
      <c r="L851" s="114"/>
    </row>
    <row r="852" spans="11:12">
      <c r="K852" s="114"/>
      <c r="L852" s="114"/>
    </row>
    <row r="853" spans="11:12">
      <c r="K853" s="114"/>
      <c r="L853" s="114"/>
    </row>
    <row r="854" spans="11:12">
      <c r="K854" s="114"/>
      <c r="L854" s="114"/>
    </row>
    <row r="855" spans="11:12">
      <c r="K855" s="114"/>
      <c r="L855" s="114"/>
    </row>
    <row r="856" spans="11:12">
      <c r="K856" s="114"/>
      <c r="L856" s="114"/>
    </row>
    <row r="857" spans="11:12">
      <c r="K857" s="114"/>
      <c r="L857" s="114"/>
    </row>
    <row r="858" spans="11:12">
      <c r="K858" s="114"/>
      <c r="L858" s="114"/>
    </row>
    <row r="859" spans="11:12">
      <c r="K859" s="114"/>
      <c r="L859" s="114"/>
    </row>
    <row r="860" spans="11:12">
      <c r="K860" s="114"/>
      <c r="L860" s="114"/>
    </row>
    <row r="861" spans="11:12">
      <c r="K861" s="114"/>
      <c r="L861" s="114"/>
    </row>
    <row r="862" spans="11:12">
      <c r="K862" s="114"/>
      <c r="L862" s="114"/>
    </row>
    <row r="863" spans="11:12">
      <c r="K863" s="114"/>
      <c r="L863" s="114"/>
    </row>
    <row r="864" spans="11:12">
      <c r="K864" s="114"/>
      <c r="L864" s="114"/>
    </row>
    <row r="865" spans="11:12">
      <c r="K865" s="114"/>
      <c r="L865" s="114"/>
    </row>
    <row r="866" spans="11:12">
      <c r="K866" s="114"/>
      <c r="L866" s="114"/>
    </row>
    <row r="867" spans="11:12">
      <c r="K867" s="114"/>
      <c r="L867" s="114"/>
    </row>
    <row r="868" spans="11:12">
      <c r="K868" s="114"/>
      <c r="L868" s="114"/>
    </row>
    <row r="869" spans="11:12">
      <c r="K869" s="114"/>
      <c r="L869" s="114"/>
    </row>
    <row r="870" spans="11:12">
      <c r="K870" s="114"/>
      <c r="L870" s="114"/>
    </row>
    <row r="871" spans="11:12">
      <c r="K871" s="114"/>
      <c r="L871" s="114"/>
    </row>
    <row r="872" spans="11:12">
      <c r="K872" s="114"/>
      <c r="L872" s="114"/>
    </row>
    <row r="873" spans="11:12">
      <c r="K873" s="114"/>
      <c r="L873" s="114"/>
    </row>
    <row r="874" spans="11:12">
      <c r="K874" s="114"/>
      <c r="L874" s="114"/>
    </row>
    <row r="875" spans="11:12">
      <c r="K875" s="114"/>
      <c r="L875" s="114"/>
    </row>
    <row r="876" spans="11:12">
      <c r="K876" s="114"/>
      <c r="L876" s="114"/>
    </row>
    <row r="877" spans="11:12">
      <c r="K877" s="114"/>
      <c r="L877" s="114"/>
    </row>
    <row r="878" spans="11:12">
      <c r="K878" s="114"/>
      <c r="L878" s="114"/>
    </row>
    <row r="879" spans="11:12">
      <c r="K879" s="114"/>
      <c r="L879" s="114"/>
    </row>
    <row r="880" spans="11:12">
      <c r="K880" s="114"/>
      <c r="L880" s="114"/>
    </row>
    <row r="881" spans="11:12">
      <c r="K881" s="114"/>
      <c r="L881" s="114"/>
    </row>
    <row r="882" spans="11:12">
      <c r="K882" s="114"/>
      <c r="L882" s="114"/>
    </row>
    <row r="883" spans="11:12">
      <c r="K883" s="114"/>
      <c r="L883" s="114"/>
    </row>
    <row r="884" spans="11:12">
      <c r="K884" s="114"/>
      <c r="L884" s="114"/>
    </row>
    <row r="885" spans="11:12">
      <c r="K885" s="114"/>
      <c r="L885" s="114"/>
    </row>
    <row r="886" spans="11:12">
      <c r="K886" s="114"/>
      <c r="L886" s="114"/>
    </row>
    <row r="887" spans="11:12">
      <c r="K887" s="114"/>
      <c r="L887" s="114"/>
    </row>
    <row r="888" spans="11:12">
      <c r="K888" s="114"/>
      <c r="L888" s="114"/>
    </row>
    <row r="889" spans="11:12">
      <c r="K889" s="114"/>
      <c r="L889" s="114"/>
    </row>
    <row r="890" spans="11:12">
      <c r="K890" s="114"/>
      <c r="L890" s="114"/>
    </row>
    <row r="891" spans="11:12">
      <c r="K891" s="114"/>
      <c r="L891" s="114"/>
    </row>
    <row r="892" spans="11:12">
      <c r="K892" s="114"/>
      <c r="L892" s="114"/>
    </row>
    <row r="893" spans="11:12">
      <c r="K893" s="114"/>
      <c r="L893" s="114"/>
    </row>
    <row r="894" spans="11:12">
      <c r="K894" s="114"/>
      <c r="L894" s="114"/>
    </row>
    <row r="895" spans="11:12">
      <c r="K895" s="114"/>
      <c r="L895" s="114"/>
    </row>
    <row r="896" spans="11:12">
      <c r="K896" s="114"/>
      <c r="L896" s="114"/>
    </row>
    <row r="897" spans="11:12">
      <c r="K897" s="114"/>
      <c r="L897" s="114"/>
    </row>
    <row r="898" spans="11:12">
      <c r="K898" s="114"/>
      <c r="L898" s="114"/>
    </row>
    <row r="899" spans="11:12">
      <c r="K899" s="114"/>
      <c r="L899" s="114"/>
    </row>
    <row r="900" spans="11:12">
      <c r="K900" s="114"/>
      <c r="L900" s="114"/>
    </row>
    <row r="901" spans="11:12">
      <c r="K901" s="114"/>
      <c r="L901" s="114"/>
    </row>
    <row r="902" spans="11:12">
      <c r="K902" s="114"/>
      <c r="L902" s="114"/>
    </row>
    <row r="903" spans="11:12">
      <c r="K903" s="114"/>
      <c r="L903" s="114"/>
    </row>
    <row r="904" spans="11:12">
      <c r="K904" s="114"/>
      <c r="L904" s="114"/>
    </row>
    <row r="905" spans="11:12">
      <c r="K905" s="114"/>
      <c r="L905" s="114"/>
    </row>
    <row r="906" spans="11:12">
      <c r="K906" s="114"/>
      <c r="L906" s="114"/>
    </row>
    <row r="907" spans="11:12">
      <c r="K907" s="114"/>
      <c r="L907" s="114"/>
    </row>
    <row r="908" spans="11:12">
      <c r="K908" s="114"/>
      <c r="L908" s="114"/>
    </row>
    <row r="909" spans="11:12">
      <c r="K909" s="114"/>
      <c r="L909" s="114"/>
    </row>
    <row r="910" spans="11:12">
      <c r="K910" s="114"/>
      <c r="L910" s="114"/>
    </row>
    <row r="911" spans="11:12">
      <c r="K911" s="114"/>
      <c r="L911" s="114"/>
    </row>
    <row r="912" spans="11:12">
      <c r="K912" s="114"/>
      <c r="L912" s="114"/>
    </row>
    <row r="913" spans="11:12">
      <c r="K913" s="114"/>
      <c r="L913" s="114"/>
    </row>
    <row r="914" spans="11:12">
      <c r="K914" s="114"/>
      <c r="L914" s="114"/>
    </row>
    <row r="915" spans="11:12">
      <c r="K915" s="114"/>
      <c r="L915" s="114"/>
    </row>
    <row r="916" spans="11:12">
      <c r="K916" s="114"/>
      <c r="L916" s="114"/>
    </row>
    <row r="917" spans="11:12">
      <c r="K917" s="114"/>
      <c r="L917" s="114"/>
    </row>
    <row r="918" spans="11:12">
      <c r="K918" s="114"/>
      <c r="L918" s="114"/>
    </row>
    <row r="919" spans="11:12">
      <c r="K919" s="114"/>
      <c r="L919" s="114"/>
    </row>
    <row r="920" spans="11:12">
      <c r="K920" s="114"/>
      <c r="L920" s="114"/>
    </row>
    <row r="921" spans="11:12">
      <c r="K921" s="114"/>
      <c r="L921" s="114"/>
    </row>
    <row r="922" spans="11:12">
      <c r="K922" s="114"/>
      <c r="L922" s="114"/>
    </row>
    <row r="923" spans="11:12">
      <c r="K923" s="114"/>
      <c r="L923" s="114"/>
    </row>
    <row r="924" spans="11:12">
      <c r="K924" s="114"/>
      <c r="L924" s="114"/>
    </row>
    <row r="925" spans="11:12">
      <c r="K925" s="114"/>
      <c r="L925" s="114"/>
    </row>
    <row r="926" spans="11:12">
      <c r="K926" s="114"/>
      <c r="L926" s="114"/>
    </row>
    <row r="927" spans="11:12">
      <c r="K927" s="114"/>
      <c r="L927" s="114"/>
    </row>
    <row r="928" spans="11:12">
      <c r="K928" s="114"/>
      <c r="L928" s="114"/>
    </row>
    <row r="929" spans="11:12">
      <c r="K929" s="114"/>
      <c r="L929" s="114"/>
    </row>
    <row r="930" spans="11:12">
      <c r="K930" s="114"/>
      <c r="L930" s="114"/>
    </row>
    <row r="931" spans="11:12">
      <c r="K931" s="114"/>
      <c r="L931" s="114"/>
    </row>
    <row r="932" spans="11:12">
      <c r="K932" s="114"/>
      <c r="L932" s="114"/>
    </row>
    <row r="933" spans="11:12">
      <c r="K933" s="114"/>
      <c r="L933" s="114"/>
    </row>
    <row r="934" spans="11:12">
      <c r="K934" s="114"/>
      <c r="L934" s="114"/>
    </row>
    <row r="935" spans="11:12">
      <c r="K935" s="114"/>
      <c r="L935" s="114"/>
    </row>
    <row r="936" spans="11:12">
      <c r="K936" s="114"/>
      <c r="L936" s="114"/>
    </row>
    <row r="937" spans="11:12">
      <c r="K937" s="114"/>
      <c r="L937" s="114"/>
    </row>
    <row r="938" spans="11:12">
      <c r="K938" s="114"/>
      <c r="L938" s="114"/>
    </row>
    <row r="939" spans="11:12">
      <c r="K939" s="114"/>
      <c r="L939" s="114"/>
    </row>
    <row r="940" spans="11:12">
      <c r="K940" s="114"/>
      <c r="L940" s="114"/>
    </row>
    <row r="941" spans="11:12">
      <c r="K941" s="114"/>
      <c r="L941" s="114"/>
    </row>
    <row r="942" spans="11:12">
      <c r="K942" s="114"/>
      <c r="L942" s="114"/>
    </row>
    <row r="943" spans="11:12">
      <c r="K943" s="114"/>
      <c r="L943" s="114"/>
    </row>
    <row r="944" spans="11:12">
      <c r="K944" s="114"/>
      <c r="L944" s="114"/>
    </row>
    <row r="945" spans="11:12">
      <c r="K945" s="114"/>
      <c r="L945" s="114"/>
    </row>
    <row r="946" spans="11:12">
      <c r="K946" s="114"/>
      <c r="L946" s="114"/>
    </row>
    <row r="947" spans="11:12">
      <c r="K947" s="114"/>
      <c r="L947" s="114"/>
    </row>
    <row r="948" spans="11:12">
      <c r="K948" s="114"/>
      <c r="L948" s="114"/>
    </row>
    <row r="949" spans="11:12">
      <c r="K949" s="114"/>
      <c r="L949" s="114"/>
    </row>
    <row r="950" spans="11:12">
      <c r="K950" s="114"/>
      <c r="L950" s="114"/>
    </row>
    <row r="951" spans="11:12">
      <c r="K951" s="114"/>
      <c r="L951" s="114"/>
    </row>
    <row r="952" spans="11:12">
      <c r="K952" s="114"/>
      <c r="L952" s="114"/>
    </row>
    <row r="953" spans="11:12">
      <c r="K953" s="114"/>
      <c r="L953" s="114"/>
    </row>
    <row r="954" spans="11:12">
      <c r="K954" s="114"/>
      <c r="L954" s="114"/>
    </row>
    <row r="955" spans="11:12">
      <c r="K955" s="114"/>
      <c r="L955" s="114"/>
    </row>
    <row r="956" spans="11:12">
      <c r="K956" s="114"/>
      <c r="L956" s="114"/>
    </row>
    <row r="957" spans="11:12">
      <c r="K957" s="114"/>
      <c r="L957" s="114"/>
    </row>
    <row r="958" spans="11:12">
      <c r="K958" s="114"/>
      <c r="L958" s="114"/>
    </row>
    <row r="959" spans="11:12">
      <c r="K959" s="114"/>
      <c r="L959" s="114"/>
    </row>
    <row r="960" spans="11:12">
      <c r="K960" s="114"/>
      <c r="L960" s="114"/>
    </row>
    <row r="961" spans="11:12">
      <c r="K961" s="114"/>
      <c r="L961" s="114"/>
    </row>
    <row r="962" spans="11:12">
      <c r="K962" s="114"/>
      <c r="L962" s="114"/>
    </row>
    <row r="963" spans="11:12">
      <c r="K963" s="114"/>
      <c r="L963" s="114"/>
    </row>
    <row r="964" spans="11:12">
      <c r="K964" s="114"/>
      <c r="L964" s="114"/>
    </row>
    <row r="965" spans="11:12">
      <c r="K965" s="114"/>
      <c r="L965" s="114"/>
    </row>
    <row r="966" spans="11:12">
      <c r="K966" s="114"/>
      <c r="L966" s="114"/>
    </row>
    <row r="967" spans="11:12">
      <c r="K967" s="114"/>
      <c r="L967" s="114"/>
    </row>
    <row r="968" spans="11:12">
      <c r="K968" s="114"/>
      <c r="L968" s="114"/>
    </row>
    <row r="969" spans="11:12">
      <c r="K969" s="114"/>
      <c r="L969" s="114"/>
    </row>
    <row r="970" spans="11:12">
      <c r="K970" s="114"/>
      <c r="L970" s="114"/>
    </row>
    <row r="971" spans="11:12">
      <c r="K971" s="114"/>
      <c r="L971" s="114"/>
    </row>
    <row r="972" spans="11:12">
      <c r="K972" s="114"/>
      <c r="L972" s="114"/>
    </row>
    <row r="973" spans="11:12">
      <c r="K973" s="114"/>
      <c r="L973" s="114"/>
    </row>
    <row r="974" spans="11:12">
      <c r="K974" s="114"/>
      <c r="L974" s="114"/>
    </row>
    <row r="975" spans="11:12">
      <c r="K975" s="114"/>
      <c r="L975" s="114"/>
    </row>
    <row r="976" spans="11:12">
      <c r="K976" s="114"/>
      <c r="L976" s="114"/>
    </row>
    <row r="977" spans="11:12">
      <c r="K977" s="114"/>
      <c r="L977" s="114"/>
    </row>
    <row r="978" spans="11:12">
      <c r="K978" s="114"/>
      <c r="L978" s="114"/>
    </row>
    <row r="979" spans="11:12">
      <c r="K979" s="114"/>
      <c r="L979" s="114"/>
    </row>
    <row r="980" spans="11:12">
      <c r="K980" s="114"/>
      <c r="L980" s="114"/>
    </row>
    <row r="981" spans="11:12">
      <c r="K981" s="114"/>
      <c r="L981" s="114"/>
    </row>
    <row r="982" spans="11:12">
      <c r="K982" s="114"/>
      <c r="L982" s="114"/>
    </row>
    <row r="983" spans="11:12">
      <c r="K983" s="114"/>
      <c r="L983" s="114"/>
    </row>
    <row r="984" spans="11:12">
      <c r="K984" s="114"/>
      <c r="L984" s="114"/>
    </row>
    <row r="985" spans="11:12">
      <c r="K985" s="114"/>
      <c r="L985" s="114"/>
    </row>
    <row r="986" spans="11:12">
      <c r="K986" s="114"/>
      <c r="L986" s="114"/>
    </row>
    <row r="987" spans="11:12">
      <c r="K987" s="114"/>
      <c r="L987" s="114"/>
    </row>
    <row r="988" spans="11:12">
      <c r="K988" s="114"/>
      <c r="L988" s="114"/>
    </row>
    <row r="989" spans="11:12">
      <c r="K989" s="114"/>
      <c r="L989" s="114"/>
    </row>
    <row r="990" spans="11:12">
      <c r="K990" s="114"/>
      <c r="L990" s="114"/>
    </row>
    <row r="991" spans="11:12">
      <c r="K991" s="114"/>
      <c r="L991" s="114"/>
    </row>
    <row r="992" spans="11:12">
      <c r="K992" s="114"/>
      <c r="L992" s="114"/>
    </row>
    <row r="993" spans="11:12">
      <c r="K993" s="114"/>
      <c r="L993" s="114"/>
    </row>
    <row r="994" spans="11:12">
      <c r="K994" s="114"/>
      <c r="L994" s="114"/>
    </row>
    <row r="995" spans="11:12">
      <c r="K995" s="114"/>
      <c r="L995" s="114"/>
    </row>
    <row r="996" spans="11:12">
      <c r="K996" s="114"/>
      <c r="L996" s="114"/>
    </row>
    <row r="997" spans="11:12">
      <c r="K997" s="114"/>
      <c r="L997" s="114"/>
    </row>
    <row r="998" spans="11:12">
      <c r="K998" s="114"/>
      <c r="L998" s="114"/>
    </row>
    <row r="999" spans="11:12">
      <c r="K999" s="114"/>
      <c r="L999" s="114"/>
    </row>
    <row r="1000" spans="11:12">
      <c r="K1000" s="114"/>
      <c r="L1000" s="114"/>
    </row>
    <row r="1001" spans="11:12">
      <c r="K1001" s="114"/>
      <c r="L1001" s="114"/>
    </row>
    <row r="1002" spans="11:12">
      <c r="K1002" s="114"/>
      <c r="L1002" s="114"/>
    </row>
    <row r="1003" spans="11:12">
      <c r="K1003" s="114"/>
      <c r="L1003" s="114"/>
    </row>
    <row r="1004" spans="11:12">
      <c r="K1004" s="114"/>
      <c r="L1004" s="114"/>
    </row>
    <row r="1005" spans="11:12">
      <c r="K1005" s="114"/>
      <c r="L1005" s="114"/>
    </row>
    <row r="1006" spans="11:12">
      <c r="K1006" s="114"/>
      <c r="L1006" s="114"/>
    </row>
    <row r="1007" spans="11:12">
      <c r="K1007" s="114"/>
      <c r="L1007" s="114"/>
    </row>
    <row r="1008" spans="11:12">
      <c r="K1008" s="114"/>
      <c r="L1008" s="114"/>
    </row>
    <row r="1009" spans="11:12">
      <c r="K1009" s="114"/>
      <c r="L1009" s="114"/>
    </row>
    <row r="1010" spans="11:12">
      <c r="K1010" s="114"/>
      <c r="L1010" s="114"/>
    </row>
    <row r="1011" spans="11:12">
      <c r="K1011" s="114"/>
      <c r="L1011" s="114"/>
    </row>
    <row r="1012" spans="11:12">
      <c r="K1012" s="114"/>
      <c r="L1012" s="114"/>
    </row>
    <row r="1013" spans="11:12">
      <c r="K1013" s="114"/>
      <c r="L1013" s="114"/>
    </row>
    <row r="1014" spans="11:12">
      <c r="K1014" s="114"/>
      <c r="L1014" s="114"/>
    </row>
    <row r="1015" spans="11:12">
      <c r="K1015" s="114"/>
      <c r="L1015" s="114"/>
    </row>
    <row r="1016" spans="11:12">
      <c r="K1016" s="114"/>
      <c r="L1016" s="114"/>
    </row>
    <row r="1017" spans="11:12">
      <c r="K1017" s="114"/>
      <c r="L1017" s="114"/>
    </row>
    <row r="1018" spans="11:12">
      <c r="K1018" s="114"/>
      <c r="L1018" s="114"/>
    </row>
    <row r="1019" spans="11:12">
      <c r="K1019" s="114"/>
      <c r="L1019" s="114"/>
    </row>
    <row r="1020" spans="11:12">
      <c r="K1020" s="114"/>
      <c r="L1020" s="114"/>
    </row>
    <row r="1021" spans="11:12">
      <c r="K1021" s="114"/>
      <c r="L1021" s="114"/>
    </row>
    <row r="1022" spans="11:12">
      <c r="K1022" s="114"/>
      <c r="L1022" s="114"/>
    </row>
    <row r="1023" spans="11:12">
      <c r="K1023" s="114"/>
      <c r="L1023" s="114"/>
    </row>
    <row r="1024" spans="11:12">
      <c r="K1024" s="114"/>
      <c r="L1024" s="114"/>
    </row>
    <row r="1025" spans="11:12">
      <c r="K1025" s="114"/>
      <c r="L1025" s="114"/>
    </row>
    <row r="1026" spans="11:12">
      <c r="K1026" s="114"/>
      <c r="L1026" s="114"/>
    </row>
    <row r="1027" spans="11:12">
      <c r="K1027" s="114"/>
      <c r="L1027" s="114"/>
    </row>
    <row r="1028" spans="11:12">
      <c r="K1028" s="114"/>
      <c r="L1028" s="114"/>
    </row>
    <row r="1029" spans="11:12">
      <c r="K1029" s="114"/>
      <c r="L1029" s="114"/>
    </row>
    <row r="1030" spans="11:12">
      <c r="K1030" s="114"/>
      <c r="L1030" s="114"/>
    </row>
    <row r="1031" spans="11:12">
      <c r="K1031" s="114"/>
      <c r="L1031" s="114"/>
    </row>
    <row r="1032" spans="11:12">
      <c r="K1032" s="114"/>
      <c r="L1032" s="114"/>
    </row>
    <row r="1033" spans="11:12">
      <c r="K1033" s="114"/>
      <c r="L1033" s="114"/>
    </row>
    <row r="1034" spans="11:12">
      <c r="K1034" s="114"/>
      <c r="L1034" s="114"/>
    </row>
  </sheetData>
  <phoneticPr fontId="7" type="noConversion"/>
  <conditionalFormatting sqref="B284:B1048576 B1:B2">
    <cfRule type="duplicateValues" dxfId="4" priority="5"/>
  </conditionalFormatting>
  <conditionalFormatting sqref="A92:A1048576 A1:A90">
    <cfRule type="duplicateValues" dxfId="3" priority="4"/>
  </conditionalFormatting>
  <conditionalFormatting sqref="B1:B90 B92:B1048576">
    <cfRule type="duplicateValues" dxfId="2" priority="3"/>
  </conditionalFormatting>
  <conditionalFormatting sqref="A91">
    <cfRule type="duplicateValues" dxfId="1" priority="2"/>
  </conditionalFormatting>
  <conditionalFormatting sqref="B91">
    <cfRule type="duplicateValues" dxfId="0"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K111"/>
  <sheetViews>
    <sheetView workbookViewId="0">
      <selection activeCell="H15" sqref="H15"/>
    </sheetView>
  </sheetViews>
  <sheetFormatPr defaultColWidth="17.28515625" defaultRowHeight="14.25"/>
  <cols>
    <col min="1" max="1" width="4.7109375" style="135" bestFit="1" customWidth="1"/>
    <col min="2" max="2" width="12.140625" style="135" bestFit="1" customWidth="1"/>
    <col min="3" max="3" width="45.28515625" style="135" bestFit="1" customWidth="1"/>
    <col min="4" max="4" width="10.28515625" style="135" bestFit="1" customWidth="1"/>
    <col min="5" max="6" width="8.42578125" style="135" bestFit="1" customWidth="1"/>
    <col min="7" max="8" width="10.28515625" style="135" bestFit="1" customWidth="1"/>
    <col min="9" max="9" width="10.28515625" style="135" customWidth="1"/>
    <col min="10" max="10" width="6.42578125" style="135" customWidth="1"/>
    <col min="11" max="11" width="16.42578125" style="135" bestFit="1" customWidth="1"/>
    <col min="12" max="16384" width="17.28515625" style="135"/>
  </cols>
  <sheetData>
    <row r="1" spans="1:11">
      <c r="A1" s="112" t="s">
        <v>27</v>
      </c>
      <c r="B1" s="112" t="s">
        <v>29</v>
      </c>
      <c r="C1" s="112" t="s">
        <v>30</v>
      </c>
      <c r="D1" s="112" t="s">
        <v>31</v>
      </c>
      <c r="E1" s="112" t="s">
        <v>32</v>
      </c>
      <c r="F1" s="112" t="s">
        <v>33</v>
      </c>
      <c r="G1" s="112" t="s">
        <v>34</v>
      </c>
      <c r="H1" s="112" t="s">
        <v>35</v>
      </c>
      <c r="I1" s="112" t="s">
        <v>36</v>
      </c>
      <c r="J1" s="112"/>
      <c r="K1" s="112" t="s">
        <v>83</v>
      </c>
    </row>
    <row r="2" spans="1:11">
      <c r="A2" s="179" t="s">
        <v>84</v>
      </c>
      <c r="B2" s="136" t="s">
        <v>1</v>
      </c>
      <c r="C2" s="136" t="s">
        <v>1475</v>
      </c>
      <c r="D2" s="136" t="str">
        <f>PlayerAbilities!C2</f>
        <v>盾牌格档</v>
      </c>
      <c r="E2" s="136" t="str">
        <f>PlayerAbilities!C5</f>
        <v>阳炎风暴</v>
      </c>
      <c r="F2" s="136" t="str">
        <f>PlayerAbilities!C8</f>
        <v>秘法震击</v>
      </c>
      <c r="G2" s="136" t="str">
        <f>PlayerAbilities!C11</f>
        <v>纷争</v>
      </c>
      <c r="H2" s="136" t="str">
        <f>PlayerAbilities!C14</f>
        <v>辛多雷之盾</v>
      </c>
      <c r="I2" s="136"/>
      <c r="J2" s="136"/>
      <c r="K2" s="136"/>
    </row>
    <row r="3" spans="1:11">
      <c r="A3" s="180"/>
      <c r="B3" s="136" t="s">
        <v>381</v>
      </c>
      <c r="C3" s="136" t="s">
        <v>1476</v>
      </c>
      <c r="D3" s="136" t="str">
        <f>PlayerAbilities!C17</f>
        <v>割伤</v>
      </c>
      <c r="E3" s="136" t="str">
        <f>PlayerAbilities!C20</f>
        <v>野蛮咆哮</v>
      </c>
      <c r="F3" s="136" t="str">
        <f>PlayerAbilities!C23</f>
        <v>丛林治愈</v>
      </c>
      <c r="G3" s="136" t="str">
        <f>PlayerAbilities!C26</f>
        <v>自然反射</v>
      </c>
      <c r="H3" s="136" t="str">
        <f>PlayerAbilities!C29</f>
        <v>生存本能</v>
      </c>
      <c r="I3" s="136"/>
      <c r="J3" s="136"/>
      <c r="K3" s="136"/>
    </row>
    <row r="4" spans="1:11">
      <c r="A4" s="181" t="s">
        <v>483</v>
      </c>
      <c r="B4" s="137" t="s">
        <v>37</v>
      </c>
      <c r="C4" s="137" t="s">
        <v>509</v>
      </c>
      <c r="D4" s="137" t="str">
        <f>PlayerAbilities!C32</f>
        <v>生命绽放</v>
      </c>
      <c r="E4" s="137" t="str">
        <f>PlayerAbilities!C35</f>
        <v>回春术</v>
      </c>
      <c r="F4" s="137" t="str">
        <f>PlayerAbilities!C38</f>
        <v>愈合</v>
      </c>
      <c r="G4" s="137" t="str">
        <f>PlayerAbilities!C41</f>
        <v>迅捷治愈</v>
      </c>
      <c r="H4" s="137" t="str">
        <f>PlayerAbilities!C44</f>
        <v>宁静</v>
      </c>
      <c r="I4" s="137"/>
      <c r="J4" s="137"/>
      <c r="K4" s="137"/>
    </row>
    <row r="5" spans="1:11">
      <c r="A5" s="180"/>
      <c r="B5" s="137" t="s">
        <v>55</v>
      </c>
      <c r="C5" s="137" t="s">
        <v>512</v>
      </c>
      <c r="D5" s="137" t="str">
        <f>PlayerAbilities!C47</f>
        <v>闪耀之光</v>
      </c>
      <c r="E5" s="137" t="str">
        <f>PlayerAbilities!C50</f>
        <v>圣光术</v>
      </c>
      <c r="F5" s="137" t="str">
        <f>PlayerAbilities!C53</f>
        <v>神圣震击</v>
      </c>
      <c r="G5" s="137" t="str">
        <f>PlayerAbilities!C56</f>
        <v>神恩</v>
      </c>
      <c r="H5" s="137" t="str">
        <f>PlayerAbilities!C59</f>
        <v>圣光印记</v>
      </c>
      <c r="I5" s="137"/>
      <c r="J5" s="137"/>
      <c r="K5" s="137"/>
    </row>
    <row r="6" spans="1:11">
      <c r="A6" s="180"/>
      <c r="B6" s="137" t="s">
        <v>104</v>
      </c>
      <c r="C6" s="137" t="s">
        <v>524</v>
      </c>
      <c r="D6" s="137" t="str">
        <f>PlayerAbilities!C62</f>
        <v>医疗术</v>
      </c>
      <c r="E6" s="137" t="str">
        <f>PlayerAbilities!C74</f>
        <v>驱魔</v>
      </c>
      <c r="F6" s="137" t="str">
        <f>PlayerAbilities!C68</f>
        <v>护盾术</v>
      </c>
      <c r="G6" s="137" t="str">
        <f>PlayerAbilities!C71</f>
        <v>愈合祷言</v>
      </c>
      <c r="H6" s="137" t="str">
        <f>PlayerAbilities!C65</f>
        <v>治疗祷言</v>
      </c>
      <c r="I6" s="137"/>
      <c r="J6" s="137"/>
      <c r="K6" s="137"/>
    </row>
    <row r="7" spans="1:11">
      <c r="A7" s="182" t="s">
        <v>529</v>
      </c>
      <c r="B7" s="138" t="s">
        <v>170</v>
      </c>
      <c r="C7" s="138" t="s">
        <v>533</v>
      </c>
      <c r="D7" s="138" t="str">
        <f>PlayerAbilities!C97</f>
        <v>英勇打击</v>
      </c>
      <c r="E7" s="138" t="str">
        <f>PlayerAbilities!C100</f>
        <v>撕裂</v>
      </c>
      <c r="F7" s="138" t="str">
        <f>PlayerAbilities!C103</f>
        <v>压制</v>
      </c>
      <c r="G7" s="138" t="str">
        <f>PlayerAbilities!C106</f>
        <v>致死打击</v>
      </c>
      <c r="H7" s="138" t="str">
        <f>PlayerAbilities!C109</f>
        <v>斩杀</v>
      </c>
      <c r="I7" s="138"/>
      <c r="J7" s="138"/>
      <c r="K7" s="138"/>
    </row>
    <row r="8" spans="1:11">
      <c r="A8" s="180"/>
      <c r="B8" s="138" t="s">
        <v>126</v>
      </c>
      <c r="C8" s="138" t="s">
        <v>541</v>
      </c>
      <c r="D8" s="138" t="str">
        <f>PlayerAbilities!C77</f>
        <v>黑箭</v>
      </c>
      <c r="E8" s="138" t="str">
        <f>PlayerAbilities!C80</f>
        <v>专注</v>
      </c>
      <c r="F8" s="138" t="str">
        <f>PlayerAbilities!C83</f>
        <v>冰冻陷阱</v>
      </c>
      <c r="G8" s="138" t="str">
        <f>PlayerAbilities!C86</f>
        <v>女妖之力</v>
      </c>
      <c r="H8" s="138" t="str">
        <f>PlayerAbilities!C89</f>
        <v>死亡契约</v>
      </c>
      <c r="I8" s="138" t="str">
        <f>PlayerAbilities!C92</f>
        <v>食尸鬼仆从</v>
      </c>
      <c r="J8" s="138"/>
      <c r="K8" s="138" t="s">
        <v>542</v>
      </c>
    </row>
    <row r="9" spans="1:11">
      <c r="A9" s="180"/>
      <c r="B9" s="138" t="s">
        <v>362</v>
      </c>
      <c r="C9" s="138" t="s">
        <v>543</v>
      </c>
      <c r="D9" s="138" t="str">
        <f>PlayerAbilities!C143</f>
        <v>邪恶攻击</v>
      </c>
      <c r="E9" s="138" t="str">
        <f>PlayerAbilities!C146</f>
        <v>剔骨</v>
      </c>
      <c r="F9" s="138" t="str">
        <f>PlayerAbilities!C149</f>
        <v>突袭</v>
      </c>
      <c r="G9" s="138" t="str">
        <f>PlayerAbilities!C152</f>
        <v>剑舞</v>
      </c>
      <c r="H9" s="138" t="str">
        <f>PlayerAbilities!C155</f>
        <v>潜行</v>
      </c>
      <c r="I9" s="138"/>
      <c r="J9" s="138"/>
      <c r="K9" s="138" t="s">
        <v>544</v>
      </c>
    </row>
    <row r="10" spans="1:11">
      <c r="A10" s="180"/>
      <c r="B10" s="138" t="s">
        <v>195</v>
      </c>
      <c r="C10" s="138" t="s">
        <v>545</v>
      </c>
      <c r="D10" s="138" t="str">
        <f>PlayerAbilities!C112</f>
        <v>寒冰箭</v>
      </c>
      <c r="E10" s="138" t="str">
        <f>PlayerAbilities!C115</f>
        <v>暴风雪</v>
      </c>
      <c r="F10" s="138" t="str">
        <f>PlayerAbilities!C118</f>
        <v>冰冻新星</v>
      </c>
      <c r="G10" s="138" t="str">
        <f>PlayerAbilities!C121</f>
        <v>变形术</v>
      </c>
      <c r="H10" s="138" t="str">
        <f>PlayerAbilities!C124</f>
        <v>法术转移</v>
      </c>
      <c r="I10" s="138" t="str">
        <f>PlayerAbilities!C127</f>
        <v>智慧导能</v>
      </c>
      <c r="J10" s="138"/>
      <c r="K10" s="138"/>
    </row>
    <row r="11" spans="1:11">
      <c r="A11" s="180"/>
      <c r="B11" s="138" t="s">
        <v>249</v>
      </c>
      <c r="C11" s="138" t="s">
        <v>546</v>
      </c>
      <c r="D11" s="138" t="str">
        <f>PlayerAbilities!C128</f>
        <v>风暴鞭笞</v>
      </c>
      <c r="E11" s="138" t="str">
        <f>PlayerAbilities!C131</f>
        <v>大地震击</v>
      </c>
      <c r="F11" s="138" t="str">
        <f>PlayerAbilities!C134</f>
        <v>净化术</v>
      </c>
      <c r="G11" s="138" t="str">
        <f>PlayerAbilities!C137</f>
        <v>附魔图腾</v>
      </c>
      <c r="H11" s="138" t="str">
        <f>PlayerAbilities!C140</f>
        <v>升腾</v>
      </c>
      <c r="I11" s="138"/>
      <c r="J11" s="138"/>
      <c r="K11" s="138"/>
    </row>
    <row r="12" spans="1:11">
      <c r="A12" s="180"/>
      <c r="B12" s="138" t="s">
        <v>453</v>
      </c>
      <c r="C12" s="138" t="s">
        <v>547</v>
      </c>
      <c r="D12" s="138" t="str">
        <f>PlayerAbilities!C158</f>
        <v>暗言字：痛</v>
      </c>
      <c r="E12" s="138" t="str">
        <f>PlayerAbilities!C161</f>
        <v>精髓榨取</v>
      </c>
      <c r="F12" s="138" t="str">
        <f>PlayerAbilities!C164</f>
        <v>精神鞭笞</v>
      </c>
      <c r="G12" s="138" t="str">
        <f>PlayerAbilities!C167</f>
        <v>暗言字：死</v>
      </c>
      <c r="H12" s="138" t="str">
        <f>PlayerAbilities!C170</f>
        <v>暗言字：惧</v>
      </c>
      <c r="I12" s="138"/>
      <c r="J12" s="138"/>
      <c r="K12" s="138"/>
    </row>
    <row r="13" spans="1:11">
      <c r="A13" s="112"/>
      <c r="B13" s="112"/>
      <c r="C13" s="112"/>
      <c r="D13" s="112"/>
      <c r="E13" s="112"/>
      <c r="F13" s="112"/>
      <c r="G13" s="112"/>
      <c r="H13" s="112"/>
      <c r="I13" s="112"/>
      <c r="J13" s="112"/>
      <c r="K13" s="112"/>
    </row>
    <row r="14" spans="1:11">
      <c r="A14" s="112" t="s">
        <v>2129</v>
      </c>
      <c r="B14" s="112"/>
      <c r="C14" s="112"/>
      <c r="D14" s="112"/>
      <c r="E14" s="112"/>
      <c r="F14" s="112"/>
      <c r="G14" s="112"/>
      <c r="H14" s="112"/>
      <c r="I14" s="112"/>
      <c r="J14" s="112"/>
      <c r="K14" s="112"/>
    </row>
    <row r="15" spans="1:11">
      <c r="A15" s="112" t="s">
        <v>2130</v>
      </c>
      <c r="B15" s="112"/>
      <c r="C15" s="112"/>
      <c r="D15" s="112"/>
      <c r="E15" s="112"/>
      <c r="F15" s="112"/>
      <c r="G15" s="112"/>
      <c r="H15" s="112"/>
      <c r="I15" s="112"/>
      <c r="J15" s="112"/>
      <c r="K15" s="112"/>
    </row>
    <row r="16" spans="1:11">
      <c r="A16" s="112"/>
      <c r="B16" s="112"/>
      <c r="C16" s="112"/>
      <c r="D16" s="112"/>
      <c r="E16" s="112"/>
      <c r="F16" s="112"/>
      <c r="G16" s="112"/>
      <c r="H16" s="112"/>
      <c r="I16" s="112"/>
      <c r="J16" s="112"/>
      <c r="K16" s="112"/>
    </row>
    <row r="17" spans="1:11">
      <c r="A17" s="112" t="s">
        <v>2131</v>
      </c>
      <c r="B17" s="112"/>
      <c r="C17" s="112"/>
      <c r="D17" s="112"/>
      <c r="E17" s="112"/>
      <c r="F17" s="112"/>
      <c r="G17" s="112"/>
      <c r="H17" s="112"/>
      <c r="I17" s="112"/>
      <c r="J17" s="112"/>
      <c r="K17" s="112"/>
    </row>
    <row r="18" spans="1:11">
      <c r="A18" s="112" t="s">
        <v>2132</v>
      </c>
      <c r="B18" s="112"/>
      <c r="C18" s="112"/>
      <c r="D18" s="112"/>
      <c r="E18" s="112"/>
      <c r="F18" s="112"/>
      <c r="G18" s="112"/>
      <c r="H18" s="112"/>
      <c r="I18" s="112"/>
      <c r="J18" s="112"/>
      <c r="K18" s="112"/>
    </row>
    <row r="19" spans="1:11">
      <c r="A19" s="112" t="s">
        <v>2133</v>
      </c>
      <c r="B19" s="112"/>
      <c r="C19" s="112"/>
      <c r="D19" s="112"/>
      <c r="E19" s="112"/>
      <c r="F19" s="112"/>
      <c r="G19" s="112"/>
      <c r="H19" s="112"/>
      <c r="I19" s="112"/>
      <c r="J19" s="112"/>
      <c r="K19" s="112"/>
    </row>
    <row r="20" spans="1:11">
      <c r="A20" s="112" t="s">
        <v>2134</v>
      </c>
      <c r="B20" s="112"/>
      <c r="C20" s="112"/>
      <c r="D20" s="112"/>
      <c r="E20" s="112"/>
      <c r="F20" s="112"/>
      <c r="G20" s="112"/>
      <c r="H20" s="112"/>
      <c r="I20" s="112"/>
      <c r="J20" s="112"/>
      <c r="K20" s="112"/>
    </row>
    <row r="21" spans="1:11">
      <c r="A21" s="112" t="s">
        <v>2135</v>
      </c>
    </row>
    <row r="22" spans="1:11">
      <c r="A22" s="112"/>
    </row>
    <row r="23" spans="1:11">
      <c r="A23" s="112" t="s">
        <v>2129</v>
      </c>
    </row>
    <row r="24" spans="1:11">
      <c r="A24" s="112" t="s">
        <v>2136</v>
      </c>
    </row>
    <row r="25" spans="1:11">
      <c r="A25" s="112"/>
    </row>
    <row r="26" spans="1:11">
      <c r="A26" s="112" t="s">
        <v>2137</v>
      </c>
    </row>
    <row r="27" spans="1:11">
      <c r="A27" s="112" t="s">
        <v>2138</v>
      </c>
    </row>
    <row r="28" spans="1:11">
      <c r="A28" s="112" t="s">
        <v>2139</v>
      </c>
    </row>
    <row r="29" spans="1:11">
      <c r="A29" s="112" t="s">
        <v>2140</v>
      </c>
    </row>
    <row r="30" spans="1:11">
      <c r="A30" s="112" t="s">
        <v>2141</v>
      </c>
    </row>
    <row r="31" spans="1:11">
      <c r="A31" s="112"/>
    </row>
    <row r="32" spans="1:11">
      <c r="A32" s="112" t="s">
        <v>2142</v>
      </c>
    </row>
    <row r="33" spans="1:1">
      <c r="A33" s="112" t="s">
        <v>2143</v>
      </c>
    </row>
    <row r="34" spans="1:1">
      <c r="A34" s="112"/>
    </row>
    <row r="35" spans="1:1">
      <c r="A35" s="112" t="s">
        <v>2144</v>
      </c>
    </row>
    <row r="36" spans="1:1">
      <c r="A36" s="112" t="s">
        <v>2145</v>
      </c>
    </row>
    <row r="37" spans="1:1">
      <c r="A37" s="112" t="s">
        <v>2146</v>
      </c>
    </row>
    <row r="38" spans="1:1">
      <c r="A38" s="112" t="s">
        <v>2147</v>
      </c>
    </row>
    <row r="39" spans="1:1">
      <c r="A39" s="112" t="s">
        <v>2148</v>
      </c>
    </row>
    <row r="40" spans="1:1">
      <c r="A40" s="112"/>
    </row>
    <row r="41" spans="1:1">
      <c r="A41" s="112" t="s">
        <v>2142</v>
      </c>
    </row>
    <row r="42" spans="1:1">
      <c r="A42" s="112" t="s">
        <v>2149</v>
      </c>
    </row>
    <row r="43" spans="1:1">
      <c r="A43" s="112"/>
    </row>
    <row r="44" spans="1:1">
      <c r="A44" s="112" t="s">
        <v>2150</v>
      </c>
    </row>
    <row r="45" spans="1:1">
      <c r="A45" s="112" t="s">
        <v>2151</v>
      </c>
    </row>
    <row r="46" spans="1:1">
      <c r="A46" s="112" t="s">
        <v>2152</v>
      </c>
    </row>
    <row r="47" spans="1:1">
      <c r="A47" s="112" t="s">
        <v>2153</v>
      </c>
    </row>
    <row r="48" spans="1:1">
      <c r="A48" s="112" t="s">
        <v>2154</v>
      </c>
    </row>
    <row r="49" spans="1:1">
      <c r="A49" s="112"/>
    </row>
    <row r="50" spans="1:1">
      <c r="A50" s="112" t="s">
        <v>2142</v>
      </c>
    </row>
    <row r="51" spans="1:1">
      <c r="A51" s="112" t="s">
        <v>2155</v>
      </c>
    </row>
    <row r="52" spans="1:1">
      <c r="A52" s="112"/>
    </row>
    <row r="53" spans="1:1">
      <c r="A53" s="112" t="s">
        <v>2156</v>
      </c>
    </row>
    <row r="54" spans="1:1">
      <c r="A54" s="112" t="s">
        <v>2157</v>
      </c>
    </row>
    <row r="55" spans="1:1">
      <c r="A55" s="112" t="s">
        <v>2158</v>
      </c>
    </row>
    <row r="56" spans="1:1">
      <c r="A56" s="112" t="s">
        <v>2159</v>
      </c>
    </row>
    <row r="57" spans="1:1">
      <c r="A57" s="112" t="s">
        <v>2160</v>
      </c>
    </row>
    <row r="58" spans="1:1">
      <c r="A58" s="112"/>
    </row>
    <row r="59" spans="1:1">
      <c r="A59" s="112" t="s">
        <v>2161</v>
      </c>
    </row>
    <row r="60" spans="1:1">
      <c r="A60" s="112" t="s">
        <v>2162</v>
      </c>
    </row>
    <row r="61" spans="1:1">
      <c r="A61" s="112"/>
    </row>
    <row r="62" spans="1:1">
      <c r="A62" s="112" t="s">
        <v>2163</v>
      </c>
    </row>
    <row r="63" spans="1:1">
      <c r="A63" s="112" t="s">
        <v>2164</v>
      </c>
    </row>
    <row r="64" spans="1:1">
      <c r="A64" s="112" t="s">
        <v>2165</v>
      </c>
    </row>
    <row r="65" spans="1:1">
      <c r="A65" s="112" t="s">
        <v>2166</v>
      </c>
    </row>
    <row r="66" spans="1:1">
      <c r="A66" s="112" t="s">
        <v>2167</v>
      </c>
    </row>
    <row r="67" spans="1:1">
      <c r="A67" s="112"/>
    </row>
    <row r="68" spans="1:1">
      <c r="A68" s="112" t="s">
        <v>2168</v>
      </c>
    </row>
    <row r="69" spans="1:1">
      <c r="A69" s="112" t="s">
        <v>2169</v>
      </c>
    </row>
    <row r="70" spans="1:1">
      <c r="A70" s="112"/>
    </row>
    <row r="71" spans="1:1">
      <c r="A71" s="112" t="s">
        <v>2170</v>
      </c>
    </row>
    <row r="72" spans="1:1">
      <c r="A72" s="112" t="s">
        <v>2171</v>
      </c>
    </row>
    <row r="73" spans="1:1">
      <c r="A73" s="112" t="s">
        <v>2172</v>
      </c>
    </row>
    <row r="74" spans="1:1">
      <c r="A74" s="112" t="s">
        <v>2173</v>
      </c>
    </row>
    <row r="75" spans="1:1">
      <c r="A75" s="112" t="s">
        <v>2174</v>
      </c>
    </row>
    <row r="76" spans="1:1">
      <c r="A76" s="112"/>
    </row>
    <row r="77" spans="1:1">
      <c r="A77" s="112" t="s">
        <v>2175</v>
      </c>
    </row>
    <row r="78" spans="1:1">
      <c r="A78" s="112" t="s">
        <v>2176</v>
      </c>
    </row>
    <row r="79" spans="1:1">
      <c r="A79" s="112"/>
    </row>
    <row r="80" spans="1:1">
      <c r="A80" s="112" t="s">
        <v>2177</v>
      </c>
    </row>
    <row r="81" spans="1:1">
      <c r="A81" s="112" t="s">
        <v>2178</v>
      </c>
    </row>
    <row r="82" spans="1:1">
      <c r="A82" s="112" t="s">
        <v>2179</v>
      </c>
    </row>
    <row r="83" spans="1:1">
      <c r="A83" s="112" t="s">
        <v>2180</v>
      </c>
    </row>
    <row r="84" spans="1:1">
      <c r="A84" s="112" t="s">
        <v>2181</v>
      </c>
    </row>
    <row r="85" spans="1:1">
      <c r="A85" s="112"/>
    </row>
    <row r="86" spans="1:1">
      <c r="A86" s="112" t="s">
        <v>2175</v>
      </c>
    </row>
    <row r="87" spans="1:1">
      <c r="A87" s="112" t="s">
        <v>2182</v>
      </c>
    </row>
    <row r="88" spans="1:1">
      <c r="A88" s="112"/>
    </row>
    <row r="89" spans="1:1">
      <c r="A89" s="112" t="s">
        <v>2183</v>
      </c>
    </row>
    <row r="90" spans="1:1">
      <c r="A90" s="112" t="s">
        <v>2184</v>
      </c>
    </row>
    <row r="91" spans="1:1">
      <c r="A91" s="112" t="s">
        <v>2185</v>
      </c>
    </row>
    <row r="92" spans="1:1">
      <c r="A92" s="112" t="s">
        <v>2186</v>
      </c>
    </row>
    <row r="93" spans="1:1">
      <c r="A93" s="112" t="s">
        <v>2187</v>
      </c>
    </row>
    <row r="94" spans="1:1">
      <c r="A94" s="112"/>
    </row>
    <row r="95" spans="1:1">
      <c r="A95" s="112" t="s">
        <v>2168</v>
      </c>
    </row>
    <row r="96" spans="1:1">
      <c r="A96" s="112" t="s">
        <v>2188</v>
      </c>
    </row>
    <row r="97" spans="1:1">
      <c r="A97" s="112"/>
    </row>
    <row r="98" spans="1:1">
      <c r="A98" s="112" t="s">
        <v>2189</v>
      </c>
    </row>
    <row r="99" spans="1:1">
      <c r="A99" s="112" t="s">
        <v>2190</v>
      </c>
    </row>
    <row r="100" spans="1:1">
      <c r="A100" s="112" t="s">
        <v>2191</v>
      </c>
    </row>
    <row r="101" spans="1:1">
      <c r="A101" s="112" t="s">
        <v>2192</v>
      </c>
    </row>
    <row r="102" spans="1:1">
      <c r="A102" s="112" t="s">
        <v>2193</v>
      </c>
    </row>
    <row r="103" spans="1:1">
      <c r="A103" s="112"/>
    </row>
    <row r="104" spans="1:1">
      <c r="A104" s="112" t="s">
        <v>2175</v>
      </c>
    </row>
    <row r="105" spans="1:1">
      <c r="A105" s="112" t="s">
        <v>2194</v>
      </c>
    </row>
    <row r="106" spans="1:1">
      <c r="A106" s="112"/>
    </row>
    <row r="107" spans="1:1">
      <c r="A107" s="112" t="s">
        <v>2195</v>
      </c>
    </row>
    <row r="108" spans="1:1">
      <c r="A108" s="112" t="s">
        <v>2196</v>
      </c>
    </row>
    <row r="109" spans="1:1">
      <c r="A109" s="112" t="s">
        <v>2197</v>
      </c>
    </row>
    <row r="110" spans="1:1">
      <c r="A110" s="112" t="s">
        <v>2198</v>
      </c>
    </row>
    <row r="111" spans="1:1">
      <c r="A111" s="112" t="s">
        <v>2199</v>
      </c>
    </row>
  </sheetData>
  <mergeCells count="3">
    <mergeCell ref="A2:A3"/>
    <mergeCell ref="A4:A6"/>
    <mergeCell ref="A7:A12"/>
  </mergeCells>
  <phoneticPr fontId="7"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R99"/>
  <sheetViews>
    <sheetView workbookViewId="0"/>
  </sheetViews>
  <sheetFormatPr defaultColWidth="17.28515625" defaultRowHeight="15.75" customHeight="1"/>
  <cols>
    <col min="1" max="6" width="13.5703125" customWidth="1"/>
    <col min="7" max="7" width="6.28515625" customWidth="1"/>
    <col min="8" max="18" width="14.42578125" customWidth="1"/>
  </cols>
  <sheetData>
    <row r="1" spans="1:18" ht="12.75" customHeight="1">
      <c r="A1" s="3" t="str">
        <f>PlayerAbilities!A2</f>
        <v>血精灵防御者</v>
      </c>
      <c r="B1" s="3" t="str">
        <f>PlayerAbilities!C2</f>
        <v>盾牌格档</v>
      </c>
      <c r="C1" s="3" t="str">
        <f>PlayerAbilities!C5</f>
        <v>阳炎风暴</v>
      </c>
      <c r="D1" s="3" t="str">
        <f>PlayerAbilities!C8</f>
        <v>秘法震击</v>
      </c>
      <c r="E1" s="3" t="str">
        <f>PlayerAbilities!C11</f>
        <v>纷争</v>
      </c>
      <c r="F1" s="3" t="str">
        <f>PlayerAbilities!C14</f>
        <v>辛多雷之盾</v>
      </c>
      <c r="G1" s="3"/>
      <c r="H1" s="3"/>
      <c r="I1" s="3"/>
      <c r="J1" s="3"/>
      <c r="K1" s="3"/>
      <c r="L1" s="3"/>
      <c r="M1" s="3"/>
      <c r="N1" s="3"/>
      <c r="O1" s="3"/>
      <c r="P1" s="3"/>
      <c r="Q1" s="3"/>
      <c r="R1" s="3"/>
    </row>
    <row r="2" spans="1:18" ht="12.75" customHeight="1">
      <c r="A2" s="3"/>
      <c r="B2" s="3" t="s">
        <v>49</v>
      </c>
      <c r="C2" s="3" t="s">
        <v>51</v>
      </c>
      <c r="D2" s="3" t="s">
        <v>52</v>
      </c>
      <c r="E2" s="3" t="s">
        <v>53</v>
      </c>
      <c r="F2" s="3" t="s">
        <v>54</v>
      </c>
      <c r="G2" s="3"/>
      <c r="H2" s="3"/>
      <c r="I2" s="3"/>
      <c r="J2" s="3"/>
      <c r="K2" s="3"/>
      <c r="L2" s="3"/>
      <c r="M2" s="3"/>
      <c r="N2" s="3"/>
      <c r="O2" s="3"/>
      <c r="P2" s="3"/>
      <c r="Q2" s="3"/>
      <c r="R2" s="3"/>
    </row>
    <row r="3" spans="1:18" ht="12.75" customHeight="1">
      <c r="A3" s="4">
        <v>1</v>
      </c>
      <c r="B3" s="4">
        <v>1</v>
      </c>
      <c r="C3" s="4">
        <v>1</v>
      </c>
      <c r="D3" s="4">
        <v>1</v>
      </c>
      <c r="E3" s="4">
        <v>0</v>
      </c>
      <c r="F3" s="4">
        <v>0</v>
      </c>
      <c r="G3" s="4">
        <f>SUM(B3:F3)</f>
        <v>3</v>
      </c>
      <c r="H3" s="4" t="e">
        <f ca="1">IF(GT(B3,0),B$2, "")</f>
        <v>#NAME?</v>
      </c>
      <c r="I3" s="4" t="e">
        <f ca="1">IF(GT(C3,0),C$2, "")</f>
        <v>#NAME?</v>
      </c>
      <c r="J3" s="4" t="e">
        <f ca="1">IF(GT(D3,0),D$2, "")</f>
        <v>#NAME?</v>
      </c>
      <c r="K3" s="4" t="e">
        <f ca="1">IF(GT(E3,0),E$2, "")</f>
        <v>#NAME?</v>
      </c>
      <c r="L3" s="4" t="e">
        <f ca="1">IF(GT(F3,0),F$2, "")</f>
        <v>#NAME?</v>
      </c>
      <c r="M3" s="4"/>
      <c r="N3" s="4" t="e">
        <f t="shared" ref="N3:R7" ca="1" si="0">IF((LEN(H3)&gt;0), CONCATENATE("SelectHeroSkill(source, ", H3, ");"), "")</f>
        <v>#NAME?</v>
      </c>
      <c r="O3" s="4" t="e">
        <f t="shared" ca="1" si="0"/>
        <v>#NAME?</v>
      </c>
      <c r="P3" s="4" t="e">
        <f t="shared" ca="1" si="0"/>
        <v>#NAME?</v>
      </c>
      <c r="Q3" s="4" t="e">
        <f t="shared" ca="1" si="0"/>
        <v>#NAME?</v>
      </c>
      <c r="R3" s="4" t="e">
        <f t="shared" ca="1" si="0"/>
        <v>#NAME?</v>
      </c>
    </row>
    <row r="4" spans="1:18" ht="12.75" customHeight="1">
      <c r="A4" s="4">
        <v>2</v>
      </c>
      <c r="B4" s="4">
        <v>1</v>
      </c>
      <c r="C4" s="4">
        <v>1</v>
      </c>
      <c r="D4" s="4">
        <v>2</v>
      </c>
      <c r="E4" s="4">
        <v>1</v>
      </c>
      <c r="F4" s="4">
        <v>1</v>
      </c>
      <c r="G4" s="4">
        <f>SUM(B4:F4)</f>
        <v>6</v>
      </c>
      <c r="H4" s="4" t="e">
        <f ca="1">IF(GT(B4,0),B$2, "")</f>
        <v>#NAME?</v>
      </c>
      <c r="I4" s="4" t="e">
        <f ca="1">IF(GT(C4,0),C$2, "")</f>
        <v>#NAME?</v>
      </c>
      <c r="J4" s="4" t="e">
        <f ca="1">IF(GT(D4,0),D$2, "")</f>
        <v>#NAME?</v>
      </c>
      <c r="K4" s="4" t="e">
        <f ca="1">IF(GT(E4,0),E$2, "")</f>
        <v>#NAME?</v>
      </c>
      <c r="L4" s="4" t="e">
        <f ca="1">IF(GT(F4,0),F$2, "")</f>
        <v>#NAME?</v>
      </c>
      <c r="M4" s="4"/>
      <c r="N4" s="4" t="e">
        <f t="shared" ca="1" si="0"/>
        <v>#NAME?</v>
      </c>
      <c r="O4" s="4" t="e">
        <f t="shared" ca="1" si="0"/>
        <v>#NAME?</v>
      </c>
      <c r="P4" s="4" t="e">
        <f t="shared" ca="1" si="0"/>
        <v>#NAME?</v>
      </c>
      <c r="Q4" s="4" t="e">
        <f t="shared" ca="1" si="0"/>
        <v>#NAME?</v>
      </c>
      <c r="R4" s="4" t="e">
        <f t="shared" ca="1" si="0"/>
        <v>#NAME?</v>
      </c>
    </row>
    <row r="5" spans="1:18" ht="12.75" customHeight="1">
      <c r="A5" s="4">
        <v>3</v>
      </c>
      <c r="B5" s="4">
        <v>2</v>
      </c>
      <c r="C5" s="4">
        <v>1</v>
      </c>
      <c r="D5" s="4">
        <v>3</v>
      </c>
      <c r="E5" s="4">
        <v>1</v>
      </c>
      <c r="F5" s="4">
        <v>2</v>
      </c>
      <c r="G5" s="4">
        <f>SUM(B5:F5)</f>
        <v>9</v>
      </c>
      <c r="H5" s="4" t="e">
        <f ca="1">IF(GT(B5,0),B$2, "")</f>
        <v>#NAME?</v>
      </c>
      <c r="I5" s="4" t="e">
        <f ca="1">IF(GT(C5,0),C$2, "")</f>
        <v>#NAME?</v>
      </c>
      <c r="J5" s="4" t="e">
        <f ca="1">IF(GT(D5,0),D$2, "")</f>
        <v>#NAME?</v>
      </c>
      <c r="K5" s="4" t="e">
        <f ca="1">IF(GT(E5,0),E$2, "")</f>
        <v>#NAME?</v>
      </c>
      <c r="L5" s="4" t="e">
        <f ca="1">IF(GT(F5,0),F$2, "")</f>
        <v>#NAME?</v>
      </c>
      <c r="M5" s="4"/>
      <c r="N5" s="4" t="e">
        <f t="shared" ca="1" si="0"/>
        <v>#NAME?</v>
      </c>
      <c r="O5" s="4" t="e">
        <f t="shared" ca="1" si="0"/>
        <v>#NAME?</v>
      </c>
      <c r="P5" s="4" t="e">
        <f t="shared" ca="1" si="0"/>
        <v>#NAME?</v>
      </c>
      <c r="Q5" s="4" t="e">
        <f t="shared" ca="1" si="0"/>
        <v>#NAME?</v>
      </c>
      <c r="R5" s="4" t="e">
        <f t="shared" ca="1" si="0"/>
        <v>#NAME?</v>
      </c>
    </row>
    <row r="6" spans="1:18" ht="12.75" customHeight="1">
      <c r="A6" s="4">
        <v>4</v>
      </c>
      <c r="B6" s="4">
        <v>2</v>
      </c>
      <c r="C6" s="4">
        <v>3</v>
      </c>
      <c r="D6" s="4">
        <v>3</v>
      </c>
      <c r="E6" s="4">
        <v>1</v>
      </c>
      <c r="F6" s="4">
        <v>3</v>
      </c>
      <c r="G6" s="4">
        <f>SUM(B6:F6)</f>
        <v>12</v>
      </c>
      <c r="H6" s="4" t="e">
        <f ca="1">IF(GT(B6,0),B$2, "")</f>
        <v>#NAME?</v>
      </c>
      <c r="I6" s="4" t="e">
        <f ca="1">IF(GT(C6,0),C$2, "")</f>
        <v>#NAME?</v>
      </c>
      <c r="J6" s="4" t="e">
        <f ca="1">IF(GT(D6,0),D$2, "")</f>
        <v>#NAME?</v>
      </c>
      <c r="K6" s="4" t="e">
        <f ca="1">IF(GT(E6,0),E$2, "")</f>
        <v>#NAME?</v>
      </c>
      <c r="L6" s="4" t="e">
        <f ca="1">IF(GT(F6,0),F$2, "")</f>
        <v>#NAME?</v>
      </c>
      <c r="M6" s="4"/>
      <c r="N6" s="4" t="e">
        <f t="shared" ca="1" si="0"/>
        <v>#NAME?</v>
      </c>
      <c r="O6" s="4" t="e">
        <f t="shared" ca="1" si="0"/>
        <v>#NAME?</v>
      </c>
      <c r="P6" s="4" t="e">
        <f t="shared" ca="1" si="0"/>
        <v>#NAME?</v>
      </c>
      <c r="Q6" s="4" t="e">
        <f t="shared" ca="1" si="0"/>
        <v>#NAME?</v>
      </c>
      <c r="R6" s="4" t="e">
        <f t="shared" ca="1" si="0"/>
        <v>#NAME?</v>
      </c>
    </row>
    <row r="7" spans="1:18" ht="12.75" customHeight="1">
      <c r="A7" s="4">
        <v>5</v>
      </c>
      <c r="B7" s="4">
        <v>3</v>
      </c>
      <c r="C7" s="4">
        <v>3</v>
      </c>
      <c r="D7" s="4">
        <v>3</v>
      </c>
      <c r="E7" s="4">
        <v>3</v>
      </c>
      <c r="F7" s="4">
        <v>3</v>
      </c>
      <c r="G7" s="4">
        <f>SUM(B7:F7)</f>
        <v>15</v>
      </c>
      <c r="H7" s="4" t="e">
        <f ca="1">IF(GT(B7,0),B$2, "")</f>
        <v>#NAME?</v>
      </c>
      <c r="I7" s="4" t="e">
        <f ca="1">IF(GT(C7,0),C$2, "")</f>
        <v>#NAME?</v>
      </c>
      <c r="J7" s="4" t="e">
        <f ca="1">IF(GT(D7,0),D$2, "")</f>
        <v>#NAME?</v>
      </c>
      <c r="K7" s="4" t="e">
        <f ca="1">IF(GT(E7,0),E$2, "")</f>
        <v>#NAME?</v>
      </c>
      <c r="L7" s="4" t="e">
        <f ca="1">IF(GT(F7,0),F$2, "")</f>
        <v>#NAME?</v>
      </c>
      <c r="M7" s="4"/>
      <c r="N7" s="4" t="e">
        <f t="shared" ca="1" si="0"/>
        <v>#NAME?</v>
      </c>
      <c r="O7" s="4" t="e">
        <f t="shared" ca="1" si="0"/>
        <v>#NAME?</v>
      </c>
      <c r="P7" s="4" t="e">
        <f t="shared" ca="1" si="0"/>
        <v>#NAME?</v>
      </c>
      <c r="Q7" s="4" t="e">
        <f t="shared" ca="1" si="0"/>
        <v>#NAME?</v>
      </c>
      <c r="R7" s="4" t="e">
        <f t="shared" ca="1" si="0"/>
        <v>#NAME?</v>
      </c>
    </row>
    <row r="8" spans="1:18" ht="12.75" customHeight="1">
      <c r="A8" s="4"/>
      <c r="B8" s="4"/>
      <c r="C8" s="4"/>
      <c r="D8" s="4"/>
      <c r="E8" s="4"/>
      <c r="F8" s="4"/>
      <c r="G8" s="4"/>
      <c r="H8" s="4"/>
      <c r="I8" s="4"/>
      <c r="J8" s="4"/>
      <c r="K8" s="4"/>
      <c r="L8" s="4"/>
      <c r="M8" s="4"/>
      <c r="N8" s="4"/>
      <c r="O8" s="4"/>
      <c r="P8" s="4"/>
      <c r="Q8" s="4"/>
      <c r="R8" s="4"/>
    </row>
    <row r="9" spans="1:18" ht="12.75" customHeight="1">
      <c r="A9" s="4"/>
      <c r="B9" s="4"/>
      <c r="C9" s="4"/>
      <c r="D9" s="4"/>
      <c r="E9" s="4"/>
      <c r="F9" s="4"/>
      <c r="G9" s="4"/>
      <c r="H9" s="4"/>
      <c r="I9" s="4"/>
      <c r="J9" s="4"/>
      <c r="K9" s="4"/>
      <c r="L9" s="4"/>
      <c r="M9" s="4"/>
      <c r="N9" s="4"/>
      <c r="O9" s="4"/>
      <c r="P9" s="4"/>
      <c r="Q9" s="4"/>
      <c r="R9" s="4"/>
    </row>
    <row r="10" spans="1:18" ht="12.75" customHeight="1">
      <c r="A10" s="3" t="str">
        <f>PlayerAbilities!A17</f>
        <v>利爪德鲁依</v>
      </c>
      <c r="B10" s="3" t="str">
        <f>PlayerAbilities!C17</f>
        <v>割伤</v>
      </c>
      <c r="C10" s="3" t="str">
        <f>PlayerAbilities!C20</f>
        <v>野蛮咆哮</v>
      </c>
      <c r="D10" s="3" t="str">
        <f>PlayerAbilities!C23</f>
        <v>丛林治愈</v>
      </c>
      <c r="E10" s="3" t="str">
        <f>PlayerAbilities!C26</f>
        <v>自然反射</v>
      </c>
      <c r="F10" s="3" t="str">
        <f>PlayerAbilities!C29</f>
        <v>生存本能</v>
      </c>
      <c r="G10" s="3"/>
      <c r="H10" s="3"/>
      <c r="I10" s="3"/>
      <c r="J10" s="3"/>
      <c r="K10" s="3"/>
      <c r="L10" s="3"/>
      <c r="M10" s="3"/>
      <c r="N10" s="3"/>
      <c r="O10" s="3"/>
      <c r="P10" s="3"/>
      <c r="Q10" s="3"/>
      <c r="R10" s="3"/>
    </row>
    <row r="11" spans="1:18" ht="12.75" customHeight="1">
      <c r="A11" s="3"/>
      <c r="B11" s="3" t="s">
        <v>254</v>
      </c>
      <c r="C11" s="3" t="s">
        <v>255</v>
      </c>
      <c r="D11" s="3" t="s">
        <v>256</v>
      </c>
      <c r="E11" s="3" t="s">
        <v>257</v>
      </c>
      <c r="F11" s="3" t="s">
        <v>258</v>
      </c>
      <c r="G11" s="3"/>
      <c r="H11" s="3"/>
      <c r="I11" s="3"/>
      <c r="J11" s="3"/>
      <c r="K11" s="3"/>
      <c r="L11" s="3"/>
      <c r="M11" s="3"/>
      <c r="N11" s="3"/>
      <c r="O11" s="3"/>
      <c r="P11" s="3"/>
      <c r="Q11" s="3"/>
      <c r="R11" s="3"/>
    </row>
    <row r="12" spans="1:18" ht="12.75" customHeight="1">
      <c r="A12" s="4">
        <v>1</v>
      </c>
      <c r="B12" s="4">
        <v>1</v>
      </c>
      <c r="C12" s="4">
        <v>1</v>
      </c>
      <c r="D12" s="4">
        <v>1</v>
      </c>
      <c r="E12" s="4">
        <v>0</v>
      </c>
      <c r="F12" s="4">
        <v>0</v>
      </c>
      <c r="G12" s="4">
        <f>SUM(B12:F12)</f>
        <v>3</v>
      </c>
      <c r="H12" s="4" t="e">
        <f ca="1">IF(GT(B12,0),B$11, "")</f>
        <v>#NAME?</v>
      </c>
      <c r="I12" s="4" t="e">
        <f ca="1">IF(GT(C12,0),C$11, "")</f>
        <v>#NAME?</v>
      </c>
      <c r="J12" s="4" t="e">
        <f ca="1">IF(GT(D12,0),D$11, "")</f>
        <v>#NAME?</v>
      </c>
      <c r="K12" s="4" t="e">
        <f ca="1">IF(GT(E12,0),E$11, "")</f>
        <v>#NAME?</v>
      </c>
      <c r="L12" s="4" t="e">
        <f ca="1">IF(GT(F12,0),F$11, "")</f>
        <v>#NAME?</v>
      </c>
      <c r="M12" s="4"/>
      <c r="N12" s="4" t="e">
        <f t="shared" ref="N12:R16" ca="1" si="1">IF((LEN(H12)&gt;0), CONCATENATE("SelectHeroSkill(source, ", H12, ");"), "")</f>
        <v>#NAME?</v>
      </c>
      <c r="O12" s="4" t="e">
        <f t="shared" ca="1" si="1"/>
        <v>#NAME?</v>
      </c>
      <c r="P12" s="4" t="e">
        <f t="shared" ca="1" si="1"/>
        <v>#NAME?</v>
      </c>
      <c r="Q12" s="4" t="e">
        <f t="shared" ca="1" si="1"/>
        <v>#NAME?</v>
      </c>
      <c r="R12" s="4" t="e">
        <f t="shared" ca="1" si="1"/>
        <v>#NAME?</v>
      </c>
    </row>
    <row r="13" spans="1:18" ht="12.75" customHeight="1">
      <c r="A13" s="4">
        <v>2</v>
      </c>
      <c r="B13" s="4">
        <v>2</v>
      </c>
      <c r="C13" s="4">
        <v>1</v>
      </c>
      <c r="D13" s="4">
        <v>1</v>
      </c>
      <c r="E13" s="4">
        <v>1</v>
      </c>
      <c r="F13" s="4">
        <v>1</v>
      </c>
      <c r="G13" s="4">
        <f>SUM(B13:F13)</f>
        <v>6</v>
      </c>
      <c r="H13" s="4" t="e">
        <f ca="1">IF(GT(B13,0),B$11, "")</f>
        <v>#NAME?</v>
      </c>
      <c r="I13" s="4" t="e">
        <f ca="1">IF(GT(C13,0),C$11, "")</f>
        <v>#NAME?</v>
      </c>
      <c r="J13" s="4" t="e">
        <f ca="1">IF(GT(D13,0),D$11, "")</f>
        <v>#NAME?</v>
      </c>
      <c r="K13" s="4" t="e">
        <f ca="1">IF(GT(E13,0),E$11, "")</f>
        <v>#NAME?</v>
      </c>
      <c r="L13" s="4" t="e">
        <f ca="1">IF(GT(F13,0),F$11, "")</f>
        <v>#NAME?</v>
      </c>
      <c r="M13" s="4"/>
      <c r="N13" s="4" t="e">
        <f t="shared" ca="1" si="1"/>
        <v>#NAME?</v>
      </c>
      <c r="O13" s="4" t="e">
        <f t="shared" ca="1" si="1"/>
        <v>#NAME?</v>
      </c>
      <c r="P13" s="4" t="e">
        <f t="shared" ca="1" si="1"/>
        <v>#NAME?</v>
      </c>
      <c r="Q13" s="4" t="e">
        <f t="shared" ca="1" si="1"/>
        <v>#NAME?</v>
      </c>
      <c r="R13" s="4" t="e">
        <f t="shared" ca="1" si="1"/>
        <v>#NAME?</v>
      </c>
    </row>
    <row r="14" spans="1:18" ht="12.75" customHeight="1">
      <c r="A14" s="4">
        <v>3</v>
      </c>
      <c r="B14" s="4">
        <v>2</v>
      </c>
      <c r="C14" s="4">
        <v>1</v>
      </c>
      <c r="D14" s="4">
        <v>2</v>
      </c>
      <c r="E14" s="4">
        <v>2</v>
      </c>
      <c r="F14" s="4">
        <v>2</v>
      </c>
      <c r="G14" s="4">
        <f>SUM(B14:F14)</f>
        <v>9</v>
      </c>
      <c r="H14" s="4" t="e">
        <f ca="1">IF(GT(B14,0),B$11, "")</f>
        <v>#NAME?</v>
      </c>
      <c r="I14" s="4" t="e">
        <f ca="1">IF(GT(C14,0),C$11, "")</f>
        <v>#NAME?</v>
      </c>
      <c r="J14" s="4" t="e">
        <f ca="1">IF(GT(D14,0),D$11, "")</f>
        <v>#NAME?</v>
      </c>
      <c r="K14" s="4" t="e">
        <f ca="1">IF(GT(E14,0),E$11, "")</f>
        <v>#NAME?</v>
      </c>
      <c r="L14" s="4" t="e">
        <f ca="1">IF(GT(F14,0),F$11, "")</f>
        <v>#NAME?</v>
      </c>
      <c r="M14" s="4"/>
      <c r="N14" s="4" t="e">
        <f t="shared" ca="1" si="1"/>
        <v>#NAME?</v>
      </c>
      <c r="O14" s="4" t="e">
        <f t="shared" ca="1" si="1"/>
        <v>#NAME?</v>
      </c>
      <c r="P14" s="4" t="e">
        <f t="shared" ca="1" si="1"/>
        <v>#NAME?</v>
      </c>
      <c r="Q14" s="4" t="e">
        <f t="shared" ca="1" si="1"/>
        <v>#NAME?</v>
      </c>
      <c r="R14" s="4" t="e">
        <f t="shared" ca="1" si="1"/>
        <v>#NAME?</v>
      </c>
    </row>
    <row r="15" spans="1:18" ht="12.75" customHeight="1">
      <c r="A15" s="4">
        <v>4</v>
      </c>
      <c r="B15" s="4">
        <v>3</v>
      </c>
      <c r="C15" s="4">
        <v>1</v>
      </c>
      <c r="D15" s="4">
        <v>3</v>
      </c>
      <c r="E15" s="4">
        <v>2</v>
      </c>
      <c r="F15" s="4">
        <v>3</v>
      </c>
      <c r="G15" s="4">
        <f>SUM(B15:F15)</f>
        <v>12</v>
      </c>
      <c r="H15" s="4" t="e">
        <f ca="1">IF(GT(B15,0),B$11, "")</f>
        <v>#NAME?</v>
      </c>
      <c r="I15" s="4" t="e">
        <f ca="1">IF(GT(C15,0),C$11, "")</f>
        <v>#NAME?</v>
      </c>
      <c r="J15" s="4" t="e">
        <f ca="1">IF(GT(D15,0),D$11, "")</f>
        <v>#NAME?</v>
      </c>
      <c r="K15" s="4" t="e">
        <f ca="1">IF(GT(E15,0),E$11, "")</f>
        <v>#NAME?</v>
      </c>
      <c r="L15" s="4" t="e">
        <f ca="1">IF(GT(F15,0),F$11, "")</f>
        <v>#NAME?</v>
      </c>
      <c r="M15" s="4"/>
      <c r="N15" s="4" t="e">
        <f t="shared" ca="1" si="1"/>
        <v>#NAME?</v>
      </c>
      <c r="O15" s="4" t="e">
        <f t="shared" ca="1" si="1"/>
        <v>#NAME?</v>
      </c>
      <c r="P15" s="4" t="e">
        <f t="shared" ca="1" si="1"/>
        <v>#NAME?</v>
      </c>
      <c r="Q15" s="4" t="e">
        <f t="shared" ca="1" si="1"/>
        <v>#NAME?</v>
      </c>
      <c r="R15" s="4" t="e">
        <f t="shared" ca="1" si="1"/>
        <v>#NAME?</v>
      </c>
    </row>
    <row r="16" spans="1:18" ht="12.75" customHeight="1">
      <c r="A16" s="4">
        <v>5</v>
      </c>
      <c r="B16" s="4">
        <v>3</v>
      </c>
      <c r="C16" s="4">
        <v>3</v>
      </c>
      <c r="D16" s="4">
        <v>3</v>
      </c>
      <c r="E16" s="4">
        <v>3</v>
      </c>
      <c r="F16" s="4">
        <v>3</v>
      </c>
      <c r="G16" s="4">
        <f>SUM(B16:F16)</f>
        <v>15</v>
      </c>
      <c r="H16" s="4" t="e">
        <f ca="1">IF(GT(B16,0),B$11, "")</f>
        <v>#NAME?</v>
      </c>
      <c r="I16" s="4" t="e">
        <f ca="1">IF(GT(C16,0),C$11, "")</f>
        <v>#NAME?</v>
      </c>
      <c r="J16" s="4" t="e">
        <f ca="1">IF(GT(D16,0),D$11, "")</f>
        <v>#NAME?</v>
      </c>
      <c r="K16" s="4" t="e">
        <f ca="1">IF(GT(E16,0),E$11, "")</f>
        <v>#NAME?</v>
      </c>
      <c r="L16" s="4" t="e">
        <f ca="1">IF(GT(F16,0),F$11, "")</f>
        <v>#NAME?</v>
      </c>
      <c r="M16" s="4"/>
      <c r="N16" s="4" t="e">
        <f t="shared" ca="1" si="1"/>
        <v>#NAME?</v>
      </c>
      <c r="O16" s="4" t="e">
        <f t="shared" ca="1" si="1"/>
        <v>#NAME?</v>
      </c>
      <c r="P16" s="4" t="e">
        <f t="shared" ca="1" si="1"/>
        <v>#NAME?</v>
      </c>
      <c r="Q16" s="4" t="e">
        <f t="shared" ca="1" si="1"/>
        <v>#NAME?</v>
      </c>
      <c r="R16" s="4" t="e">
        <f t="shared" ca="1" si="1"/>
        <v>#NAME?</v>
      </c>
    </row>
    <row r="17" spans="1:18" ht="12.75" customHeight="1">
      <c r="A17" s="4"/>
      <c r="B17" s="4"/>
      <c r="C17" s="4"/>
      <c r="D17" s="4"/>
      <c r="E17" s="4"/>
      <c r="F17" s="4"/>
      <c r="G17" s="4"/>
      <c r="H17" s="4"/>
      <c r="I17" s="4"/>
      <c r="J17" s="4"/>
      <c r="K17" s="4"/>
      <c r="L17" s="4"/>
      <c r="M17" s="4"/>
      <c r="N17" s="4"/>
      <c r="O17" s="4"/>
      <c r="P17" s="4"/>
      <c r="Q17" s="4"/>
      <c r="R17" s="4"/>
    </row>
    <row r="18" spans="1:18" ht="12.75" customHeight="1">
      <c r="A18" s="4"/>
      <c r="B18" s="4"/>
      <c r="C18" s="4"/>
      <c r="D18" s="4"/>
      <c r="E18" s="4"/>
      <c r="F18" s="4"/>
      <c r="G18" s="4"/>
      <c r="H18" s="4"/>
      <c r="I18" s="4"/>
      <c r="J18" s="4"/>
      <c r="K18" s="4"/>
      <c r="L18" s="4"/>
      <c r="M18" s="4"/>
      <c r="N18" s="4"/>
      <c r="O18" s="4"/>
      <c r="P18" s="4"/>
      <c r="Q18" s="4"/>
      <c r="R18" s="4"/>
    </row>
    <row r="19" spans="1:18" ht="12.75" customHeight="1">
      <c r="A19" s="3" t="str">
        <f>PlayerAbilities!A32</f>
        <v>丛林守护者</v>
      </c>
      <c r="B19" s="3" t="str">
        <f>PlayerAbilities!C32</f>
        <v>生命绽放</v>
      </c>
      <c r="C19" s="3" t="str">
        <f>PlayerAbilities!C35</f>
        <v>回春术</v>
      </c>
      <c r="D19" s="3" t="str">
        <f>PlayerAbilities!C38</f>
        <v>愈合</v>
      </c>
      <c r="E19" s="3" t="str">
        <f>PlayerAbilities!C41</f>
        <v>迅捷治愈</v>
      </c>
      <c r="F19" s="3" t="str">
        <f>PlayerAbilities!C44</f>
        <v>宁静</v>
      </c>
      <c r="G19" s="3"/>
      <c r="H19" s="3"/>
      <c r="I19" s="3"/>
      <c r="J19" s="3"/>
      <c r="K19" s="3"/>
      <c r="L19" s="3"/>
      <c r="M19" s="3"/>
      <c r="N19" s="3"/>
      <c r="O19" s="3"/>
      <c r="P19" s="3"/>
      <c r="Q19" s="3"/>
      <c r="R19" s="3"/>
    </row>
    <row r="20" spans="1:18" ht="12.75" customHeight="1">
      <c r="A20" s="3"/>
      <c r="B20" s="3" t="s">
        <v>293</v>
      </c>
      <c r="C20" s="3" t="s">
        <v>295</v>
      </c>
      <c r="D20" s="3" t="s">
        <v>296</v>
      </c>
      <c r="E20" s="3" t="s">
        <v>297</v>
      </c>
      <c r="F20" s="3" t="s">
        <v>298</v>
      </c>
      <c r="G20" s="3"/>
      <c r="H20" s="3"/>
      <c r="I20" s="3"/>
      <c r="J20" s="3"/>
      <c r="K20" s="3"/>
      <c r="L20" s="3"/>
      <c r="M20" s="3"/>
      <c r="N20" s="3"/>
      <c r="O20" s="3"/>
      <c r="P20" s="3"/>
      <c r="Q20" s="3"/>
      <c r="R20" s="3"/>
    </row>
    <row r="21" spans="1:18" ht="12.75" customHeight="1">
      <c r="A21" s="4">
        <v>1</v>
      </c>
      <c r="B21" s="4">
        <v>1</v>
      </c>
      <c r="C21" s="4">
        <v>1</v>
      </c>
      <c r="D21" s="4">
        <v>1</v>
      </c>
      <c r="E21" s="4">
        <v>0</v>
      </c>
      <c r="F21" s="4">
        <v>0</v>
      </c>
      <c r="G21" s="4">
        <f>SUM(B21:F21)</f>
        <v>3</v>
      </c>
      <c r="H21" s="4" t="e">
        <f ca="1">IF(GT(B21,0),B$20, "")</f>
        <v>#NAME?</v>
      </c>
      <c r="I21" s="4" t="e">
        <f ca="1">IF(GT(C21,0),C$20, "")</f>
        <v>#NAME?</v>
      </c>
      <c r="J21" s="4" t="e">
        <f ca="1">IF(GT(D21,0),D$20, "")</f>
        <v>#NAME?</v>
      </c>
      <c r="K21" s="4" t="e">
        <f ca="1">IF(GT(E21,0),E$20, "")</f>
        <v>#NAME?</v>
      </c>
      <c r="L21" s="4" t="e">
        <f ca="1">IF(GT(F21,0),F$20, "")</f>
        <v>#NAME?</v>
      </c>
      <c r="M21" s="4"/>
      <c r="N21" s="4" t="e">
        <f t="shared" ref="N21:R25" ca="1" si="2">IF((LEN(H21)&gt;0), CONCATENATE("SelectHeroSkill(source, ", H21, ");"), "")</f>
        <v>#NAME?</v>
      </c>
      <c r="O21" s="4" t="e">
        <f t="shared" ca="1" si="2"/>
        <v>#NAME?</v>
      </c>
      <c r="P21" s="4" t="e">
        <f t="shared" ca="1" si="2"/>
        <v>#NAME?</v>
      </c>
      <c r="Q21" s="4" t="e">
        <f t="shared" ca="1" si="2"/>
        <v>#NAME?</v>
      </c>
      <c r="R21" s="4" t="e">
        <f t="shared" ca="1" si="2"/>
        <v>#NAME?</v>
      </c>
    </row>
    <row r="22" spans="1:18" ht="12.75" customHeight="1">
      <c r="A22" s="4">
        <v>2</v>
      </c>
      <c r="B22" s="4">
        <v>1</v>
      </c>
      <c r="C22" s="4">
        <v>2</v>
      </c>
      <c r="D22" s="4">
        <v>1</v>
      </c>
      <c r="E22" s="4">
        <v>1</v>
      </c>
      <c r="F22" s="4">
        <v>1</v>
      </c>
      <c r="G22" s="4">
        <f>SUM(B22:F22)</f>
        <v>6</v>
      </c>
      <c r="H22" s="4" t="e">
        <f ca="1">IF(GT(B22,0),B$20, "")</f>
        <v>#NAME?</v>
      </c>
      <c r="I22" s="4" t="e">
        <f ca="1">IF(GT(C22,0),C$20, "")</f>
        <v>#NAME?</v>
      </c>
      <c r="J22" s="4" t="e">
        <f ca="1">IF(GT(D22,0),D$20, "")</f>
        <v>#NAME?</v>
      </c>
      <c r="K22" s="4" t="e">
        <f ca="1">IF(GT(E22,0),E$20, "")</f>
        <v>#NAME?</v>
      </c>
      <c r="L22" s="4" t="e">
        <f ca="1">IF(GT(F22,0),F$20, "")</f>
        <v>#NAME?</v>
      </c>
      <c r="M22" s="4"/>
      <c r="N22" s="4" t="e">
        <f t="shared" ca="1" si="2"/>
        <v>#NAME?</v>
      </c>
      <c r="O22" s="4" t="e">
        <f t="shared" ca="1" si="2"/>
        <v>#NAME?</v>
      </c>
      <c r="P22" s="4" t="e">
        <f t="shared" ca="1" si="2"/>
        <v>#NAME?</v>
      </c>
      <c r="Q22" s="4" t="e">
        <f t="shared" ca="1" si="2"/>
        <v>#NAME?</v>
      </c>
      <c r="R22" s="4" t="e">
        <f t="shared" ca="1" si="2"/>
        <v>#NAME?</v>
      </c>
    </row>
    <row r="23" spans="1:18" ht="12.75" customHeight="1">
      <c r="A23" s="4">
        <v>3</v>
      </c>
      <c r="B23" s="4">
        <v>2</v>
      </c>
      <c r="C23" s="4">
        <v>3</v>
      </c>
      <c r="D23" s="4">
        <v>2</v>
      </c>
      <c r="E23" s="4">
        <v>1</v>
      </c>
      <c r="F23" s="4">
        <v>1</v>
      </c>
      <c r="G23" s="4">
        <f>SUM(B23:F23)</f>
        <v>9</v>
      </c>
      <c r="H23" s="4" t="e">
        <f ca="1">IF(GT(B23,0),B$20, "")</f>
        <v>#NAME?</v>
      </c>
      <c r="I23" s="4" t="e">
        <f ca="1">IF(GT(C23,0),C$20, "")</f>
        <v>#NAME?</v>
      </c>
      <c r="J23" s="4" t="e">
        <f ca="1">IF(GT(D23,0),D$20, "")</f>
        <v>#NAME?</v>
      </c>
      <c r="K23" s="4" t="e">
        <f ca="1">IF(GT(E23,0),E$20, "")</f>
        <v>#NAME?</v>
      </c>
      <c r="L23" s="4" t="e">
        <f ca="1">IF(GT(F23,0),F$20, "")</f>
        <v>#NAME?</v>
      </c>
      <c r="M23" s="4"/>
      <c r="N23" s="4" t="e">
        <f t="shared" ca="1" si="2"/>
        <v>#NAME?</v>
      </c>
      <c r="O23" s="4" t="e">
        <f t="shared" ca="1" si="2"/>
        <v>#NAME?</v>
      </c>
      <c r="P23" s="4" t="e">
        <f t="shared" ca="1" si="2"/>
        <v>#NAME?</v>
      </c>
      <c r="Q23" s="4" t="e">
        <f t="shared" ca="1" si="2"/>
        <v>#NAME?</v>
      </c>
      <c r="R23" s="4" t="e">
        <f t="shared" ca="1" si="2"/>
        <v>#NAME?</v>
      </c>
    </row>
    <row r="24" spans="1:18" ht="12.75" customHeight="1">
      <c r="A24" s="4">
        <v>4</v>
      </c>
      <c r="B24" s="4">
        <v>3</v>
      </c>
      <c r="C24" s="4">
        <v>3</v>
      </c>
      <c r="D24" s="4">
        <v>3</v>
      </c>
      <c r="E24" s="4">
        <v>2</v>
      </c>
      <c r="F24" s="4">
        <v>1</v>
      </c>
      <c r="G24" s="4">
        <f>SUM(B24:F24)</f>
        <v>12</v>
      </c>
      <c r="H24" s="4" t="e">
        <f ca="1">IF(GT(B24,0),B$20, "")</f>
        <v>#NAME?</v>
      </c>
      <c r="I24" s="4" t="e">
        <f ca="1">IF(GT(C24,0),C$20, "")</f>
        <v>#NAME?</v>
      </c>
      <c r="J24" s="4" t="e">
        <f ca="1">IF(GT(D24,0),D$20, "")</f>
        <v>#NAME?</v>
      </c>
      <c r="K24" s="4" t="e">
        <f ca="1">IF(GT(E24,0),E$20, "")</f>
        <v>#NAME?</v>
      </c>
      <c r="L24" s="4" t="e">
        <f ca="1">IF(GT(F24,0),F$20, "")</f>
        <v>#NAME?</v>
      </c>
      <c r="M24" s="4"/>
      <c r="N24" s="4" t="e">
        <f t="shared" ca="1" si="2"/>
        <v>#NAME?</v>
      </c>
      <c r="O24" s="4" t="e">
        <f t="shared" ca="1" si="2"/>
        <v>#NAME?</v>
      </c>
      <c r="P24" s="4" t="e">
        <f t="shared" ca="1" si="2"/>
        <v>#NAME?</v>
      </c>
      <c r="Q24" s="4" t="e">
        <f t="shared" ca="1" si="2"/>
        <v>#NAME?</v>
      </c>
      <c r="R24" s="4" t="e">
        <f t="shared" ca="1" si="2"/>
        <v>#NAME?</v>
      </c>
    </row>
    <row r="25" spans="1:18" ht="12.75" customHeight="1">
      <c r="A25" s="4">
        <v>5</v>
      </c>
      <c r="B25" s="4">
        <v>3</v>
      </c>
      <c r="C25" s="4">
        <v>3</v>
      </c>
      <c r="D25" s="4">
        <v>3</v>
      </c>
      <c r="E25" s="4">
        <v>3</v>
      </c>
      <c r="F25" s="4">
        <v>3</v>
      </c>
      <c r="G25" s="4">
        <f>SUM(B25:F25)</f>
        <v>15</v>
      </c>
      <c r="H25" s="4" t="e">
        <f ca="1">IF(GT(B25,0),B$20, "")</f>
        <v>#NAME?</v>
      </c>
      <c r="I25" s="4" t="e">
        <f ca="1">IF(GT(C25,0),C$20, "")</f>
        <v>#NAME?</v>
      </c>
      <c r="J25" s="4" t="e">
        <f ca="1">IF(GT(D25,0),D$20, "")</f>
        <v>#NAME?</v>
      </c>
      <c r="K25" s="4" t="e">
        <f ca="1">IF(GT(E25,0),E$20, "")</f>
        <v>#NAME?</v>
      </c>
      <c r="L25" s="4" t="e">
        <f ca="1">IF(GT(F25,0),F$20, "")</f>
        <v>#NAME?</v>
      </c>
      <c r="M25" s="4"/>
      <c r="N25" s="4" t="e">
        <f t="shared" ca="1" si="2"/>
        <v>#NAME?</v>
      </c>
      <c r="O25" s="4" t="e">
        <f t="shared" ca="1" si="2"/>
        <v>#NAME?</v>
      </c>
      <c r="P25" s="4" t="e">
        <f t="shared" ca="1" si="2"/>
        <v>#NAME?</v>
      </c>
      <c r="Q25" s="4" t="e">
        <f t="shared" ca="1" si="2"/>
        <v>#NAME?</v>
      </c>
      <c r="R25" s="4" t="e">
        <f t="shared" ca="1" si="2"/>
        <v>#NAME?</v>
      </c>
    </row>
    <row r="26" spans="1:18" ht="12.75" customHeight="1">
      <c r="A26" s="4"/>
      <c r="B26" s="4"/>
      <c r="C26" s="4"/>
      <c r="D26" s="4"/>
      <c r="E26" s="4"/>
      <c r="F26" s="4"/>
      <c r="G26" s="4"/>
      <c r="H26" s="4"/>
      <c r="I26" s="4"/>
      <c r="J26" s="4"/>
      <c r="K26" s="4"/>
      <c r="L26" s="4"/>
      <c r="M26" s="4"/>
      <c r="N26" s="4"/>
      <c r="O26" s="4"/>
      <c r="P26" s="4"/>
      <c r="Q26" s="4"/>
      <c r="R26" s="4"/>
    </row>
    <row r="27" spans="1:18" ht="12.75" customHeight="1">
      <c r="A27" s="4"/>
      <c r="B27" s="4"/>
      <c r="C27" s="4"/>
      <c r="D27" s="4"/>
      <c r="E27" s="4"/>
      <c r="F27" s="4"/>
      <c r="G27" s="4"/>
      <c r="H27" s="4"/>
      <c r="I27" s="4"/>
      <c r="J27" s="4"/>
      <c r="K27" s="4"/>
      <c r="L27" s="4"/>
      <c r="M27" s="4"/>
      <c r="N27" s="4"/>
      <c r="O27" s="4"/>
      <c r="P27" s="4"/>
      <c r="Q27" s="4"/>
      <c r="R27" s="4"/>
    </row>
    <row r="28" spans="1:18" ht="12.75" customHeight="1">
      <c r="A28" s="3" t="str">
        <f>PlayerAbilities!A47</f>
        <v>圣骑士</v>
      </c>
      <c r="B28" s="3" t="str">
        <f>PlayerAbilities!C47</f>
        <v>闪耀之光</v>
      </c>
      <c r="C28" s="3" t="str">
        <f>PlayerAbilities!C50</f>
        <v>圣光术</v>
      </c>
      <c r="D28" s="3" t="str">
        <f>PlayerAbilities!C53</f>
        <v>神圣震击</v>
      </c>
      <c r="E28" s="3" t="str">
        <f>PlayerAbilities!C56</f>
        <v>神恩</v>
      </c>
      <c r="F28" s="3" t="str">
        <f>PlayerAbilities!C59</f>
        <v>圣光印记</v>
      </c>
      <c r="G28" s="3"/>
      <c r="H28" s="3"/>
      <c r="I28" s="3"/>
      <c r="J28" s="3"/>
      <c r="K28" s="3"/>
      <c r="L28" s="3"/>
      <c r="M28" s="3"/>
      <c r="N28" s="3"/>
      <c r="O28" s="3"/>
      <c r="P28" s="3"/>
      <c r="Q28" s="3"/>
      <c r="R28" s="3"/>
    </row>
    <row r="29" spans="1:18" ht="12.75" customHeight="1">
      <c r="A29" s="3"/>
      <c r="B29" s="3" t="s">
        <v>328</v>
      </c>
      <c r="C29" s="3" t="s">
        <v>329</v>
      </c>
      <c r="D29" s="3" t="s">
        <v>330</v>
      </c>
      <c r="E29" s="3" t="s">
        <v>331</v>
      </c>
      <c r="F29" s="3" t="s">
        <v>332</v>
      </c>
      <c r="G29" s="3"/>
      <c r="H29" s="3"/>
      <c r="I29" s="3"/>
      <c r="J29" s="3"/>
      <c r="K29" s="3"/>
      <c r="L29" s="3"/>
      <c r="M29" s="3"/>
      <c r="N29" s="3"/>
      <c r="O29" s="3"/>
      <c r="P29" s="3"/>
      <c r="Q29" s="3"/>
      <c r="R29" s="3"/>
    </row>
    <row r="30" spans="1:18" ht="12.75" customHeight="1">
      <c r="A30" s="4">
        <v>1</v>
      </c>
      <c r="B30" s="4">
        <v>1</v>
      </c>
      <c r="C30" s="4">
        <v>1</v>
      </c>
      <c r="D30" s="4">
        <v>1</v>
      </c>
      <c r="E30" s="4">
        <v>0</v>
      </c>
      <c r="F30" s="4">
        <v>0</v>
      </c>
      <c r="G30" s="4">
        <f>SUM(B30:F30)</f>
        <v>3</v>
      </c>
      <c r="H30" s="4" t="e">
        <f ca="1">IF(GT(B30,0),B$29, "")</f>
        <v>#NAME?</v>
      </c>
      <c r="I30" s="4" t="e">
        <f ca="1">IF(GT(C30,0),C$29, "")</f>
        <v>#NAME?</v>
      </c>
      <c r="J30" s="4" t="e">
        <f ca="1">IF(GT(D30,0),D$29, "")</f>
        <v>#NAME?</v>
      </c>
      <c r="K30" s="4" t="e">
        <f ca="1">IF(GT(E30,0),E$29, "")</f>
        <v>#NAME?</v>
      </c>
      <c r="L30" s="4" t="e">
        <f ca="1">IF(GT(F30,0),F$29, "")</f>
        <v>#NAME?</v>
      </c>
      <c r="M30" s="4"/>
      <c r="N30" s="4" t="e">
        <f t="shared" ref="N30:R34" ca="1" si="3">IF((LEN(H30)&gt;0), CONCATENATE("SelectHeroSkill(source, ", H30, ");"), "")</f>
        <v>#NAME?</v>
      </c>
      <c r="O30" s="4" t="e">
        <f t="shared" ca="1" si="3"/>
        <v>#NAME?</v>
      </c>
      <c r="P30" s="4" t="e">
        <f t="shared" ca="1" si="3"/>
        <v>#NAME?</v>
      </c>
      <c r="Q30" s="4" t="e">
        <f t="shared" ca="1" si="3"/>
        <v>#NAME?</v>
      </c>
      <c r="R30" s="4" t="e">
        <f t="shared" ca="1" si="3"/>
        <v>#NAME?</v>
      </c>
    </row>
    <row r="31" spans="1:18" ht="12.75" customHeight="1">
      <c r="A31" s="4">
        <v>2</v>
      </c>
      <c r="B31" s="4">
        <v>1</v>
      </c>
      <c r="C31" s="4">
        <v>1</v>
      </c>
      <c r="D31" s="4">
        <v>1</v>
      </c>
      <c r="E31" s="4">
        <v>2</v>
      </c>
      <c r="F31" s="4">
        <v>1</v>
      </c>
      <c r="G31" s="4">
        <f>SUM(B31:F31)</f>
        <v>6</v>
      </c>
      <c r="H31" s="4" t="e">
        <f ca="1">IF(GT(B31,0),B$29, "")</f>
        <v>#NAME?</v>
      </c>
      <c r="I31" s="4" t="e">
        <f ca="1">IF(GT(C31,0),C$29, "")</f>
        <v>#NAME?</v>
      </c>
      <c r="J31" s="4" t="e">
        <f ca="1">IF(GT(D31,0),D$29, "")</f>
        <v>#NAME?</v>
      </c>
      <c r="K31" s="4" t="e">
        <f ca="1">IF(GT(E31,0),E$29, "")</f>
        <v>#NAME?</v>
      </c>
      <c r="L31" s="4" t="e">
        <f ca="1">IF(GT(F31,0),F$29, "")</f>
        <v>#NAME?</v>
      </c>
      <c r="M31" s="4"/>
      <c r="N31" s="4" t="e">
        <f t="shared" ca="1" si="3"/>
        <v>#NAME?</v>
      </c>
      <c r="O31" s="4" t="e">
        <f t="shared" ca="1" si="3"/>
        <v>#NAME?</v>
      </c>
      <c r="P31" s="4" t="e">
        <f t="shared" ca="1" si="3"/>
        <v>#NAME?</v>
      </c>
      <c r="Q31" s="4" t="e">
        <f t="shared" ca="1" si="3"/>
        <v>#NAME?</v>
      </c>
      <c r="R31" s="4" t="e">
        <f t="shared" ca="1" si="3"/>
        <v>#NAME?</v>
      </c>
    </row>
    <row r="32" spans="1:18" ht="12.75" customHeight="1">
      <c r="A32" s="4">
        <v>3</v>
      </c>
      <c r="B32" s="4">
        <v>2</v>
      </c>
      <c r="C32" s="4">
        <v>2</v>
      </c>
      <c r="D32" s="4">
        <v>1</v>
      </c>
      <c r="E32" s="4">
        <v>3</v>
      </c>
      <c r="F32" s="4">
        <v>1</v>
      </c>
      <c r="G32" s="4">
        <f>SUM(B32:F32)</f>
        <v>9</v>
      </c>
      <c r="H32" s="4" t="e">
        <f ca="1">IF(GT(B32,0),B$29, "")</f>
        <v>#NAME?</v>
      </c>
      <c r="I32" s="4" t="e">
        <f ca="1">IF(GT(C32,0),C$29, "")</f>
        <v>#NAME?</v>
      </c>
      <c r="J32" s="4" t="e">
        <f ca="1">IF(GT(D32,0),D$29, "")</f>
        <v>#NAME?</v>
      </c>
      <c r="K32" s="4" t="e">
        <f ca="1">IF(GT(E32,0),E$29, "")</f>
        <v>#NAME?</v>
      </c>
      <c r="L32" s="4" t="e">
        <f ca="1">IF(GT(F32,0),F$29, "")</f>
        <v>#NAME?</v>
      </c>
      <c r="M32" s="4"/>
      <c r="N32" s="4" t="e">
        <f t="shared" ca="1" si="3"/>
        <v>#NAME?</v>
      </c>
      <c r="O32" s="4" t="e">
        <f t="shared" ca="1" si="3"/>
        <v>#NAME?</v>
      </c>
      <c r="P32" s="4" t="e">
        <f t="shared" ca="1" si="3"/>
        <v>#NAME?</v>
      </c>
      <c r="Q32" s="4" t="e">
        <f t="shared" ca="1" si="3"/>
        <v>#NAME?</v>
      </c>
      <c r="R32" s="4" t="e">
        <f t="shared" ca="1" si="3"/>
        <v>#NAME?</v>
      </c>
    </row>
    <row r="33" spans="1:18" ht="12.75" customHeight="1">
      <c r="A33" s="4">
        <v>4</v>
      </c>
      <c r="B33" s="4">
        <v>3</v>
      </c>
      <c r="C33" s="4">
        <v>3</v>
      </c>
      <c r="D33" s="4">
        <v>2</v>
      </c>
      <c r="E33" s="4">
        <v>3</v>
      </c>
      <c r="F33" s="4">
        <v>1</v>
      </c>
      <c r="G33" s="4">
        <f>SUM(B33:F33)</f>
        <v>12</v>
      </c>
      <c r="H33" s="4" t="e">
        <f ca="1">IF(GT(B33,0),B$29, "")</f>
        <v>#NAME?</v>
      </c>
      <c r="I33" s="4" t="e">
        <f ca="1">IF(GT(C33,0),C$29, "")</f>
        <v>#NAME?</v>
      </c>
      <c r="J33" s="4" t="e">
        <f ca="1">IF(GT(D33,0),D$29, "")</f>
        <v>#NAME?</v>
      </c>
      <c r="K33" s="4" t="e">
        <f ca="1">IF(GT(E33,0),E$29, "")</f>
        <v>#NAME?</v>
      </c>
      <c r="L33" s="4" t="e">
        <f ca="1">IF(GT(F33,0),F$29, "")</f>
        <v>#NAME?</v>
      </c>
      <c r="M33" s="4"/>
      <c r="N33" s="4" t="e">
        <f t="shared" ca="1" si="3"/>
        <v>#NAME?</v>
      </c>
      <c r="O33" s="4" t="e">
        <f t="shared" ca="1" si="3"/>
        <v>#NAME?</v>
      </c>
      <c r="P33" s="4" t="e">
        <f t="shared" ca="1" si="3"/>
        <v>#NAME?</v>
      </c>
      <c r="Q33" s="4" t="e">
        <f t="shared" ca="1" si="3"/>
        <v>#NAME?</v>
      </c>
      <c r="R33" s="4" t="e">
        <f t="shared" ca="1" si="3"/>
        <v>#NAME?</v>
      </c>
    </row>
    <row r="34" spans="1:18" ht="12.75" customHeight="1">
      <c r="A34" s="4">
        <v>5</v>
      </c>
      <c r="B34" s="4">
        <v>3</v>
      </c>
      <c r="C34" s="4">
        <v>3</v>
      </c>
      <c r="D34" s="4">
        <v>3</v>
      </c>
      <c r="E34" s="4">
        <v>3</v>
      </c>
      <c r="F34" s="4">
        <v>3</v>
      </c>
      <c r="G34" s="4">
        <f>SUM(B34:F34)</f>
        <v>15</v>
      </c>
      <c r="H34" s="4" t="e">
        <f ca="1">IF(GT(B34,0),B$29, "")</f>
        <v>#NAME?</v>
      </c>
      <c r="I34" s="4" t="e">
        <f ca="1">IF(GT(C34,0),C$29, "")</f>
        <v>#NAME?</v>
      </c>
      <c r="J34" s="4" t="e">
        <f ca="1">IF(GT(D34,0),D$29, "")</f>
        <v>#NAME?</v>
      </c>
      <c r="K34" s="4" t="e">
        <f ca="1">IF(GT(E34,0),E$29, "")</f>
        <v>#NAME?</v>
      </c>
      <c r="L34" s="4" t="e">
        <f ca="1">IF(GT(F34,0),F$29, "")</f>
        <v>#NAME?</v>
      </c>
      <c r="M34" s="4"/>
      <c r="N34" s="4" t="e">
        <f t="shared" ca="1" si="3"/>
        <v>#NAME?</v>
      </c>
      <c r="O34" s="4" t="e">
        <f t="shared" ca="1" si="3"/>
        <v>#NAME?</v>
      </c>
      <c r="P34" s="4" t="e">
        <f t="shared" ca="1" si="3"/>
        <v>#NAME?</v>
      </c>
      <c r="Q34" s="4" t="e">
        <f t="shared" ca="1" si="3"/>
        <v>#NAME?</v>
      </c>
      <c r="R34" s="4" t="e">
        <f t="shared" ca="1" si="3"/>
        <v>#NAME?</v>
      </c>
    </row>
    <row r="35" spans="1:18" ht="12.75" customHeight="1">
      <c r="A35" s="4"/>
      <c r="B35" s="4"/>
      <c r="C35" s="4"/>
      <c r="D35" s="4"/>
      <c r="E35" s="4"/>
      <c r="F35" s="4"/>
      <c r="G35" s="4"/>
      <c r="H35" s="4"/>
      <c r="I35" s="4"/>
      <c r="J35" s="4"/>
      <c r="K35" s="4"/>
      <c r="L35" s="4"/>
      <c r="M35" s="4"/>
      <c r="N35" s="4"/>
      <c r="O35" s="4"/>
      <c r="P35" s="4"/>
      <c r="Q35" s="4"/>
      <c r="R35" s="4"/>
    </row>
    <row r="36" spans="1:18" ht="12.75" customHeight="1">
      <c r="A36" s="4"/>
      <c r="B36" s="4"/>
      <c r="C36" s="4"/>
      <c r="D36" s="4"/>
      <c r="E36" s="4"/>
      <c r="F36" s="4"/>
      <c r="G36" s="4"/>
      <c r="H36" s="4"/>
      <c r="I36" s="4"/>
      <c r="J36" s="4"/>
      <c r="K36" s="4"/>
      <c r="L36" s="4"/>
      <c r="M36" s="4"/>
      <c r="N36" s="4"/>
      <c r="O36" s="4"/>
      <c r="P36" s="4"/>
      <c r="Q36" s="4"/>
      <c r="R36" s="4"/>
    </row>
    <row r="37" spans="1:18" ht="12.75" customHeight="1">
      <c r="A37" s="3" t="str">
        <f>PlayerAbilities!A62</f>
        <v>牧师</v>
      </c>
      <c r="B37" s="3" t="str">
        <f>PlayerAbilities!C62</f>
        <v>医疗术</v>
      </c>
      <c r="C37" s="3" t="str">
        <f>PlayerAbilities!C65</f>
        <v>治疗祷言</v>
      </c>
      <c r="D37" s="3" t="str">
        <f>PlayerAbilities!C68</f>
        <v>护盾术</v>
      </c>
      <c r="E37" s="3" t="str">
        <f>PlayerAbilities!C71</f>
        <v>愈合祷言</v>
      </c>
      <c r="F37" s="3" t="str">
        <f>PlayerAbilities!C74</f>
        <v>驱魔</v>
      </c>
      <c r="G37" s="3"/>
      <c r="H37" s="3"/>
      <c r="I37" s="3"/>
      <c r="J37" s="3"/>
      <c r="K37" s="3"/>
      <c r="L37" s="3"/>
      <c r="M37" s="3"/>
      <c r="N37" s="3"/>
      <c r="O37" s="3"/>
      <c r="P37" s="3"/>
      <c r="Q37" s="3"/>
      <c r="R37" s="3"/>
    </row>
    <row r="38" spans="1:18" ht="12.75" customHeight="1">
      <c r="A38" s="3"/>
      <c r="B38" s="3" t="s">
        <v>410</v>
      </c>
      <c r="C38" s="3" t="s">
        <v>411</v>
      </c>
      <c r="D38" s="3" t="s">
        <v>412</v>
      </c>
      <c r="E38" s="3" t="s">
        <v>415</v>
      </c>
      <c r="F38" s="3" t="s">
        <v>419</v>
      </c>
      <c r="G38" s="3"/>
      <c r="H38" s="3"/>
      <c r="I38" s="3"/>
      <c r="J38" s="3"/>
      <c r="K38" s="3"/>
      <c r="L38" s="3"/>
      <c r="M38" s="3"/>
      <c r="N38" s="3"/>
      <c r="O38" s="3"/>
      <c r="P38" s="3"/>
      <c r="Q38" s="3"/>
      <c r="R38" s="3"/>
    </row>
    <row r="39" spans="1:18" ht="12.75" customHeight="1">
      <c r="A39" s="4">
        <v>1</v>
      </c>
      <c r="B39" s="4">
        <v>1</v>
      </c>
      <c r="C39" s="4">
        <v>1</v>
      </c>
      <c r="D39" s="4">
        <v>1</v>
      </c>
      <c r="E39" s="4">
        <v>0</v>
      </c>
      <c r="F39" s="4">
        <v>0</v>
      </c>
      <c r="G39" s="4">
        <f>SUM(B39:F39)</f>
        <v>3</v>
      </c>
      <c r="H39" s="4" t="e">
        <f ca="1">IF(GT(B39,0),B$38, "")</f>
        <v>#NAME?</v>
      </c>
      <c r="I39" s="4" t="e">
        <f ca="1">IF(GT(C39,0),C$38, "")</f>
        <v>#NAME?</v>
      </c>
      <c r="J39" s="4" t="e">
        <f ca="1">IF(GT(D39,0),D$38, "")</f>
        <v>#NAME?</v>
      </c>
      <c r="K39" s="4" t="e">
        <f ca="1">IF(GT(E39,0),E$38, "")</f>
        <v>#NAME?</v>
      </c>
      <c r="L39" s="4" t="e">
        <f ca="1">IF(GT(F39,0),F$38, "")</f>
        <v>#NAME?</v>
      </c>
      <c r="M39" s="4"/>
      <c r="N39" s="4" t="e">
        <f t="shared" ref="N39:R43" ca="1" si="4">IF((LEN(H39)&gt;0), CONCATENATE("SelectHeroSkill(source, ", H39, ");"), "")</f>
        <v>#NAME?</v>
      </c>
      <c r="O39" s="4" t="e">
        <f t="shared" ca="1" si="4"/>
        <v>#NAME?</v>
      </c>
      <c r="P39" s="4" t="e">
        <f t="shared" ca="1" si="4"/>
        <v>#NAME?</v>
      </c>
      <c r="Q39" s="4" t="e">
        <f t="shared" ca="1" si="4"/>
        <v>#NAME?</v>
      </c>
      <c r="R39" s="4" t="e">
        <f t="shared" ca="1" si="4"/>
        <v>#NAME?</v>
      </c>
    </row>
    <row r="40" spans="1:18" ht="12.75" customHeight="1">
      <c r="A40" s="4">
        <v>2</v>
      </c>
      <c r="B40" s="4">
        <v>1</v>
      </c>
      <c r="C40" s="4">
        <v>1</v>
      </c>
      <c r="D40" s="4">
        <v>2</v>
      </c>
      <c r="E40" s="4">
        <v>1</v>
      </c>
      <c r="F40" s="4">
        <v>1</v>
      </c>
      <c r="G40" s="4">
        <f>SUM(B40:F40)</f>
        <v>6</v>
      </c>
      <c r="H40" s="4" t="e">
        <f ca="1">IF(GT(B40,0),B$38, "")</f>
        <v>#NAME?</v>
      </c>
      <c r="I40" s="4" t="e">
        <f ca="1">IF(GT(C40,0),C$38, "")</f>
        <v>#NAME?</v>
      </c>
      <c r="J40" s="4" t="e">
        <f ca="1">IF(GT(D40,0),D$38, "")</f>
        <v>#NAME?</v>
      </c>
      <c r="K40" s="4" t="e">
        <f ca="1">IF(GT(E40,0),E$38, "")</f>
        <v>#NAME?</v>
      </c>
      <c r="L40" s="4" t="e">
        <f ca="1">IF(GT(F40,0),F$38, "")</f>
        <v>#NAME?</v>
      </c>
      <c r="M40" s="4"/>
      <c r="N40" s="4" t="e">
        <f t="shared" ca="1" si="4"/>
        <v>#NAME?</v>
      </c>
      <c r="O40" s="4" t="e">
        <f t="shared" ca="1" si="4"/>
        <v>#NAME?</v>
      </c>
      <c r="P40" s="4" t="e">
        <f t="shared" ca="1" si="4"/>
        <v>#NAME?</v>
      </c>
      <c r="Q40" s="4" t="e">
        <f t="shared" ca="1" si="4"/>
        <v>#NAME?</v>
      </c>
      <c r="R40" s="4" t="e">
        <f t="shared" ca="1" si="4"/>
        <v>#NAME?</v>
      </c>
    </row>
    <row r="41" spans="1:18" ht="12.75" customHeight="1">
      <c r="A41" s="4">
        <v>3</v>
      </c>
      <c r="B41" s="4">
        <v>2</v>
      </c>
      <c r="C41" s="4">
        <v>1</v>
      </c>
      <c r="D41" s="4">
        <v>3</v>
      </c>
      <c r="E41" s="4">
        <v>2</v>
      </c>
      <c r="F41" s="4">
        <v>1</v>
      </c>
      <c r="G41" s="4">
        <f>SUM(B41:F41)</f>
        <v>9</v>
      </c>
      <c r="H41" s="4" t="e">
        <f ca="1">IF(GT(B41,0),B$38, "")</f>
        <v>#NAME?</v>
      </c>
      <c r="I41" s="4" t="e">
        <f ca="1">IF(GT(C41,0),C$38, "")</f>
        <v>#NAME?</v>
      </c>
      <c r="J41" s="4" t="e">
        <f ca="1">IF(GT(D41,0),D$38, "")</f>
        <v>#NAME?</v>
      </c>
      <c r="K41" s="4" t="e">
        <f ca="1">IF(GT(E41,0),E$38, "")</f>
        <v>#NAME?</v>
      </c>
      <c r="L41" s="4" t="e">
        <f ca="1">IF(GT(F41,0),F$38, "")</f>
        <v>#NAME?</v>
      </c>
      <c r="M41" s="4"/>
      <c r="N41" s="4" t="e">
        <f t="shared" ca="1" si="4"/>
        <v>#NAME?</v>
      </c>
      <c r="O41" s="4" t="e">
        <f t="shared" ca="1" si="4"/>
        <v>#NAME?</v>
      </c>
      <c r="P41" s="4" t="e">
        <f t="shared" ca="1" si="4"/>
        <v>#NAME?</v>
      </c>
      <c r="Q41" s="4" t="e">
        <f t="shared" ca="1" si="4"/>
        <v>#NAME?</v>
      </c>
      <c r="R41" s="4" t="e">
        <f t="shared" ca="1" si="4"/>
        <v>#NAME?</v>
      </c>
    </row>
    <row r="42" spans="1:18" ht="12.75" customHeight="1">
      <c r="A42" s="4">
        <v>4</v>
      </c>
      <c r="B42" s="4">
        <v>3</v>
      </c>
      <c r="C42" s="4">
        <v>2</v>
      </c>
      <c r="D42" s="4">
        <v>3</v>
      </c>
      <c r="E42" s="4">
        <v>3</v>
      </c>
      <c r="F42" s="4">
        <v>1</v>
      </c>
      <c r="G42" s="4">
        <f>SUM(B42:F42)</f>
        <v>12</v>
      </c>
      <c r="H42" s="4" t="e">
        <f ca="1">IF(GT(B42,0),B$38, "")</f>
        <v>#NAME?</v>
      </c>
      <c r="I42" s="4" t="e">
        <f ca="1">IF(GT(C42,0),C$38, "")</f>
        <v>#NAME?</v>
      </c>
      <c r="J42" s="4" t="e">
        <f ca="1">IF(GT(D42,0),D$38, "")</f>
        <v>#NAME?</v>
      </c>
      <c r="K42" s="4" t="e">
        <f ca="1">IF(GT(E42,0),E$38, "")</f>
        <v>#NAME?</v>
      </c>
      <c r="L42" s="4" t="e">
        <f ca="1">IF(GT(F42,0),F$38, "")</f>
        <v>#NAME?</v>
      </c>
      <c r="M42" s="4"/>
      <c r="N42" s="4" t="e">
        <f t="shared" ca="1" si="4"/>
        <v>#NAME?</v>
      </c>
      <c r="O42" s="4" t="e">
        <f t="shared" ca="1" si="4"/>
        <v>#NAME?</v>
      </c>
      <c r="P42" s="4" t="e">
        <f t="shared" ca="1" si="4"/>
        <v>#NAME?</v>
      </c>
      <c r="Q42" s="4" t="e">
        <f t="shared" ca="1" si="4"/>
        <v>#NAME?</v>
      </c>
      <c r="R42" s="4" t="e">
        <f t="shared" ca="1" si="4"/>
        <v>#NAME?</v>
      </c>
    </row>
    <row r="43" spans="1:18" ht="12.75" customHeight="1">
      <c r="A43" s="4">
        <v>5</v>
      </c>
      <c r="B43" s="4">
        <v>3</v>
      </c>
      <c r="C43" s="4">
        <v>3</v>
      </c>
      <c r="D43" s="4">
        <v>3</v>
      </c>
      <c r="E43" s="4">
        <v>3</v>
      </c>
      <c r="F43" s="4">
        <v>3</v>
      </c>
      <c r="G43" s="4">
        <f>SUM(B43:F43)</f>
        <v>15</v>
      </c>
      <c r="H43" s="4" t="e">
        <f ca="1">IF(GT(B43,0),B$38, "")</f>
        <v>#NAME?</v>
      </c>
      <c r="I43" s="4" t="e">
        <f ca="1">IF(GT(C43,0),C$38, "")</f>
        <v>#NAME?</v>
      </c>
      <c r="J43" s="4" t="e">
        <f ca="1">IF(GT(D43,0),D$38, "")</f>
        <v>#NAME?</v>
      </c>
      <c r="K43" s="4" t="e">
        <f ca="1">IF(GT(E43,0),E$38, "")</f>
        <v>#NAME?</v>
      </c>
      <c r="L43" s="4" t="e">
        <f ca="1">IF(GT(F43,0),F$38, "")</f>
        <v>#NAME?</v>
      </c>
      <c r="M43" s="4"/>
      <c r="N43" s="4" t="e">
        <f t="shared" ca="1" si="4"/>
        <v>#NAME?</v>
      </c>
      <c r="O43" s="4" t="e">
        <f t="shared" ca="1" si="4"/>
        <v>#NAME?</v>
      </c>
      <c r="P43" s="4" t="e">
        <f t="shared" ca="1" si="4"/>
        <v>#NAME?</v>
      </c>
      <c r="Q43" s="4" t="e">
        <f t="shared" ca="1" si="4"/>
        <v>#NAME?</v>
      </c>
      <c r="R43" s="4" t="e">
        <f t="shared" ca="1" si="4"/>
        <v>#NAME?</v>
      </c>
    </row>
    <row r="44" spans="1:18" ht="12.75" customHeight="1">
      <c r="A44" s="4"/>
      <c r="B44" s="4"/>
      <c r="C44" s="4"/>
      <c r="D44" s="4"/>
      <c r="E44" s="4"/>
      <c r="F44" s="4"/>
      <c r="G44" s="4"/>
      <c r="H44" s="4"/>
      <c r="I44" s="4"/>
      <c r="J44" s="4"/>
      <c r="K44" s="4"/>
      <c r="L44" s="4"/>
      <c r="M44" s="4"/>
      <c r="N44" s="4"/>
      <c r="O44" s="4"/>
      <c r="P44" s="4"/>
      <c r="Q44" s="4"/>
      <c r="R44" s="4"/>
    </row>
    <row r="45" spans="1:18" ht="12.75" customHeight="1">
      <c r="A45" s="4"/>
      <c r="B45" s="4"/>
      <c r="C45" s="4"/>
      <c r="D45" s="4"/>
      <c r="E45" s="4"/>
      <c r="F45" s="4"/>
      <c r="G45" s="4"/>
      <c r="H45" s="4"/>
      <c r="I45" s="4"/>
      <c r="J45" s="4"/>
      <c r="K45" s="4"/>
      <c r="L45" s="4"/>
      <c r="M45" s="4"/>
      <c r="N45" s="4"/>
      <c r="O45" s="4"/>
      <c r="P45" s="4"/>
      <c r="Q45" s="4"/>
      <c r="R45" s="4"/>
    </row>
    <row r="46" spans="1:18" ht="12.75" customHeight="1">
      <c r="A46" s="3" t="str">
        <f>PlayerAbilities!A77</f>
        <v>黑暗猎手</v>
      </c>
      <c r="B46" s="3" t="str">
        <f>PlayerAbilities!C77</f>
        <v>黑箭</v>
      </c>
      <c r="C46" s="3" t="str">
        <f>PlayerAbilities!C80</f>
        <v>专注</v>
      </c>
      <c r="D46" s="3" t="str">
        <f>PlayerAbilities!C83</f>
        <v>冰冻陷阱</v>
      </c>
      <c r="E46" s="3" t="str">
        <f>PlayerAbilities!C86</f>
        <v>女妖之力</v>
      </c>
      <c r="F46" s="3" t="str">
        <f>PlayerAbilities!C89</f>
        <v>死亡契约</v>
      </c>
      <c r="G46" s="3"/>
      <c r="H46" s="3"/>
      <c r="I46" s="3"/>
      <c r="J46" s="3"/>
      <c r="K46" s="3"/>
      <c r="L46" s="3"/>
      <c r="M46" s="3"/>
      <c r="N46" s="3"/>
      <c r="O46" s="3"/>
      <c r="P46" s="3"/>
      <c r="Q46" s="3"/>
      <c r="R46" s="3"/>
    </row>
    <row r="47" spans="1:18" ht="12.75" customHeight="1">
      <c r="A47" s="3"/>
      <c r="B47" s="3" t="s">
        <v>513</v>
      </c>
      <c r="C47" s="3" t="s">
        <v>514</v>
      </c>
      <c r="D47" s="3" t="s">
        <v>515</v>
      </c>
      <c r="E47" s="3" t="s">
        <v>516</v>
      </c>
      <c r="F47" s="3" t="s">
        <v>517</v>
      </c>
      <c r="G47" s="3"/>
      <c r="H47" s="3"/>
      <c r="I47" s="3"/>
      <c r="J47" s="3"/>
      <c r="K47" s="3"/>
      <c r="L47" s="3"/>
      <c r="M47" s="3"/>
      <c r="N47" s="3"/>
      <c r="O47" s="3"/>
      <c r="P47" s="3"/>
      <c r="Q47" s="3"/>
      <c r="R47" s="3"/>
    </row>
    <row r="48" spans="1:18" ht="12.75" customHeight="1">
      <c r="A48" s="4">
        <v>1</v>
      </c>
      <c r="B48" s="4">
        <v>1</v>
      </c>
      <c r="C48" s="4">
        <v>1</v>
      </c>
      <c r="D48" s="4">
        <v>1</v>
      </c>
      <c r="E48" s="4">
        <v>0</v>
      </c>
      <c r="F48" s="4">
        <v>0</v>
      </c>
      <c r="G48" s="4">
        <f>SUM(B48:F48)</f>
        <v>3</v>
      </c>
      <c r="H48" s="4" t="e">
        <f ca="1">IF(GT(B48,0),B$47, "")</f>
        <v>#NAME?</v>
      </c>
      <c r="I48" s="4" t="e">
        <f ca="1">IF(GT(C48,0),C$47, "")</f>
        <v>#NAME?</v>
      </c>
      <c r="J48" s="4" t="e">
        <f ca="1">IF(GT(D48,0),D$47, "")</f>
        <v>#NAME?</v>
      </c>
      <c r="K48" s="4" t="e">
        <f ca="1">IF(GT(E48,0),E$47, "")</f>
        <v>#NAME?</v>
      </c>
      <c r="L48" s="4" t="e">
        <f ca="1">IF(GT(F48,0),F$47, "")</f>
        <v>#NAME?</v>
      </c>
      <c r="M48" s="4"/>
      <c r="N48" s="4" t="e">
        <f t="shared" ref="N48:R52" ca="1" si="5">IF((LEN(H48)&gt;0), CONCATENATE("SelectHeroSkill(source, ", H48, ");"), "")</f>
        <v>#NAME?</v>
      </c>
      <c r="O48" s="4" t="e">
        <f t="shared" ca="1" si="5"/>
        <v>#NAME?</v>
      </c>
      <c r="P48" s="4" t="e">
        <f t="shared" ca="1" si="5"/>
        <v>#NAME?</v>
      </c>
      <c r="Q48" s="4" t="e">
        <f t="shared" ca="1" si="5"/>
        <v>#NAME?</v>
      </c>
      <c r="R48" s="4" t="e">
        <f t="shared" ca="1" si="5"/>
        <v>#NAME?</v>
      </c>
    </row>
    <row r="49" spans="1:18" ht="12.75" customHeight="1">
      <c r="A49" s="4">
        <v>2</v>
      </c>
      <c r="B49" s="4">
        <v>2</v>
      </c>
      <c r="C49" s="4">
        <v>1</v>
      </c>
      <c r="D49" s="4">
        <v>1</v>
      </c>
      <c r="E49" s="4">
        <v>1</v>
      </c>
      <c r="F49" s="4">
        <v>1</v>
      </c>
      <c r="G49" s="4">
        <f>SUM(B49:F49)</f>
        <v>6</v>
      </c>
      <c r="H49" s="4" t="e">
        <f ca="1">IF(GT(B49,0),B$47, "")</f>
        <v>#NAME?</v>
      </c>
      <c r="I49" s="4" t="e">
        <f ca="1">IF(GT(C49,0),C$47, "")</f>
        <v>#NAME?</v>
      </c>
      <c r="J49" s="4" t="e">
        <f ca="1">IF(GT(D49,0),D$47, "")</f>
        <v>#NAME?</v>
      </c>
      <c r="K49" s="4" t="e">
        <f ca="1">IF(GT(E49,0),E$47, "")</f>
        <v>#NAME?</v>
      </c>
      <c r="L49" s="4" t="e">
        <f ca="1">IF(GT(F49,0),F$47, "")</f>
        <v>#NAME?</v>
      </c>
      <c r="M49" s="4"/>
      <c r="N49" s="4" t="e">
        <f t="shared" ca="1" si="5"/>
        <v>#NAME?</v>
      </c>
      <c r="O49" s="4" t="e">
        <f t="shared" ca="1" si="5"/>
        <v>#NAME?</v>
      </c>
      <c r="P49" s="4" t="e">
        <f t="shared" ca="1" si="5"/>
        <v>#NAME?</v>
      </c>
      <c r="Q49" s="4" t="e">
        <f t="shared" ca="1" si="5"/>
        <v>#NAME?</v>
      </c>
      <c r="R49" s="4" t="e">
        <f t="shared" ca="1" si="5"/>
        <v>#NAME?</v>
      </c>
    </row>
    <row r="50" spans="1:18" ht="12.75" customHeight="1">
      <c r="A50" s="4">
        <v>3</v>
      </c>
      <c r="B50" s="4">
        <v>3</v>
      </c>
      <c r="C50" s="4">
        <v>1</v>
      </c>
      <c r="D50" s="4">
        <v>2</v>
      </c>
      <c r="E50" s="4">
        <v>2</v>
      </c>
      <c r="F50" s="4">
        <v>1</v>
      </c>
      <c r="G50" s="4">
        <f>SUM(B50:F50)</f>
        <v>9</v>
      </c>
      <c r="H50" s="4" t="e">
        <f ca="1">IF(GT(B50,0),B$47, "")</f>
        <v>#NAME?</v>
      </c>
      <c r="I50" s="4" t="e">
        <f ca="1">IF(GT(C50,0),C$47, "")</f>
        <v>#NAME?</v>
      </c>
      <c r="J50" s="4" t="e">
        <f ca="1">IF(GT(D50,0),D$47, "")</f>
        <v>#NAME?</v>
      </c>
      <c r="K50" s="4" t="e">
        <f ca="1">IF(GT(E50,0),E$47, "")</f>
        <v>#NAME?</v>
      </c>
      <c r="L50" s="4" t="e">
        <f ca="1">IF(GT(F50,0),F$47, "")</f>
        <v>#NAME?</v>
      </c>
      <c r="M50" s="4"/>
      <c r="N50" s="4" t="e">
        <f t="shared" ca="1" si="5"/>
        <v>#NAME?</v>
      </c>
      <c r="O50" s="4" t="e">
        <f t="shared" ca="1" si="5"/>
        <v>#NAME?</v>
      </c>
      <c r="P50" s="4" t="e">
        <f t="shared" ca="1" si="5"/>
        <v>#NAME?</v>
      </c>
      <c r="Q50" s="4" t="e">
        <f t="shared" ca="1" si="5"/>
        <v>#NAME?</v>
      </c>
      <c r="R50" s="4" t="e">
        <f t="shared" ca="1" si="5"/>
        <v>#NAME?</v>
      </c>
    </row>
    <row r="51" spans="1:18" ht="12.75" customHeight="1">
      <c r="A51" s="4">
        <v>4</v>
      </c>
      <c r="B51" s="4">
        <v>3</v>
      </c>
      <c r="C51" s="4">
        <v>2</v>
      </c>
      <c r="D51" s="4">
        <v>3</v>
      </c>
      <c r="E51" s="4">
        <v>2</v>
      </c>
      <c r="F51" s="4">
        <v>2</v>
      </c>
      <c r="G51" s="4">
        <f>SUM(B51:F51)</f>
        <v>12</v>
      </c>
      <c r="H51" s="4" t="e">
        <f ca="1">IF(GT(B51,0),B$47, "")</f>
        <v>#NAME?</v>
      </c>
      <c r="I51" s="4" t="e">
        <f ca="1">IF(GT(C51,0),C$47, "")</f>
        <v>#NAME?</v>
      </c>
      <c r="J51" s="4" t="e">
        <f ca="1">IF(GT(D51,0),D$47, "")</f>
        <v>#NAME?</v>
      </c>
      <c r="K51" s="4" t="e">
        <f ca="1">IF(GT(E51,0),E$47, "")</f>
        <v>#NAME?</v>
      </c>
      <c r="L51" s="4" t="e">
        <f ca="1">IF(GT(F51,0),F$47, "")</f>
        <v>#NAME?</v>
      </c>
      <c r="M51" s="4"/>
      <c r="N51" s="4" t="e">
        <f t="shared" ca="1" si="5"/>
        <v>#NAME?</v>
      </c>
      <c r="O51" s="4" t="e">
        <f t="shared" ca="1" si="5"/>
        <v>#NAME?</v>
      </c>
      <c r="P51" s="4" t="e">
        <f t="shared" ca="1" si="5"/>
        <v>#NAME?</v>
      </c>
      <c r="Q51" s="4" t="e">
        <f t="shared" ca="1" si="5"/>
        <v>#NAME?</v>
      </c>
      <c r="R51" s="4" t="e">
        <f t="shared" ca="1" si="5"/>
        <v>#NAME?</v>
      </c>
    </row>
    <row r="52" spans="1:18" ht="12.75" customHeight="1">
      <c r="A52" s="4">
        <v>5</v>
      </c>
      <c r="B52" s="4">
        <v>3</v>
      </c>
      <c r="C52" s="4">
        <v>3</v>
      </c>
      <c r="D52" s="4">
        <v>3</v>
      </c>
      <c r="E52" s="4">
        <v>3</v>
      </c>
      <c r="F52" s="4">
        <v>3</v>
      </c>
      <c r="G52" s="4">
        <f>SUM(B52:F52)</f>
        <v>15</v>
      </c>
      <c r="H52" s="4" t="e">
        <f ca="1">IF(GT(B52,0),B$47, "")</f>
        <v>#NAME?</v>
      </c>
      <c r="I52" s="4" t="e">
        <f ca="1">IF(GT(C52,0),C$47, "")</f>
        <v>#NAME?</v>
      </c>
      <c r="J52" s="4" t="e">
        <f ca="1">IF(GT(D52,0),D$47, "")</f>
        <v>#NAME?</v>
      </c>
      <c r="K52" s="4" t="e">
        <f ca="1">IF(GT(E52,0),E$47, "")</f>
        <v>#NAME?</v>
      </c>
      <c r="L52" s="4" t="e">
        <f ca="1">IF(GT(F52,0),F$47, "")</f>
        <v>#NAME?</v>
      </c>
      <c r="M52" s="4"/>
      <c r="N52" s="4" t="e">
        <f t="shared" ca="1" si="5"/>
        <v>#NAME?</v>
      </c>
      <c r="O52" s="4" t="e">
        <f t="shared" ca="1" si="5"/>
        <v>#NAME?</v>
      </c>
      <c r="P52" s="4" t="e">
        <f t="shared" ca="1" si="5"/>
        <v>#NAME?</v>
      </c>
      <c r="Q52" s="4" t="e">
        <f t="shared" ca="1" si="5"/>
        <v>#NAME?</v>
      </c>
      <c r="R52" s="4" t="e">
        <f t="shared" ca="1" si="5"/>
        <v>#NAME?</v>
      </c>
    </row>
    <row r="53" spans="1:18" ht="12.75" customHeight="1">
      <c r="A53" s="4"/>
      <c r="B53" s="4"/>
      <c r="C53" s="4"/>
      <c r="D53" s="4"/>
      <c r="E53" s="4"/>
      <c r="F53" s="4"/>
      <c r="G53" s="4"/>
      <c r="H53" s="4"/>
      <c r="I53" s="4"/>
      <c r="J53" s="4"/>
      <c r="K53" s="4"/>
      <c r="L53" s="4"/>
      <c r="M53" s="4"/>
      <c r="N53" s="4"/>
      <c r="O53" s="4"/>
      <c r="P53" s="4"/>
      <c r="Q53" s="4"/>
      <c r="R53" s="4"/>
    </row>
    <row r="54" spans="1:18" ht="12.75" customHeight="1">
      <c r="A54" s="4"/>
      <c r="B54" s="4"/>
      <c r="C54" s="4"/>
      <c r="D54" s="4"/>
      <c r="E54" s="4"/>
      <c r="F54" s="4"/>
      <c r="G54" s="4"/>
      <c r="H54" s="4"/>
      <c r="I54" s="4"/>
      <c r="J54" s="4"/>
      <c r="K54" s="4"/>
      <c r="L54" s="4"/>
      <c r="M54" s="4"/>
      <c r="N54" s="4"/>
      <c r="O54" s="4"/>
      <c r="P54" s="4"/>
      <c r="Q54" s="4"/>
      <c r="R54" s="4"/>
    </row>
    <row r="55" spans="1:18" ht="12.75" customHeight="1">
      <c r="A55" s="3" t="str">
        <f>PlayerAbilities!A97</f>
        <v>剑圣</v>
      </c>
      <c r="B55" s="3" t="str">
        <f>PlayerAbilities!C97</f>
        <v>英勇打击</v>
      </c>
      <c r="C55" s="3" t="str">
        <f>PlayerAbilities!C100</f>
        <v>撕裂</v>
      </c>
      <c r="D55" s="3" t="str">
        <f>PlayerAbilities!C103</f>
        <v>压制</v>
      </c>
      <c r="E55" s="3" t="str">
        <f>PlayerAbilities!C106</f>
        <v>致死打击</v>
      </c>
      <c r="F55" s="3" t="str">
        <f>PlayerAbilities!C109</f>
        <v>斩杀</v>
      </c>
      <c r="G55" s="3"/>
      <c r="H55" s="3"/>
      <c r="I55" s="3"/>
      <c r="J55" s="3"/>
      <c r="K55" s="3"/>
      <c r="L55" s="3"/>
      <c r="M55" s="3"/>
      <c r="N55" s="3"/>
      <c r="O55" s="3"/>
      <c r="P55" s="3"/>
      <c r="Q55" s="3"/>
      <c r="R55" s="3"/>
    </row>
    <row r="56" spans="1:18" ht="12.75" customHeight="1">
      <c r="A56" s="3"/>
      <c r="B56" s="3" t="s">
        <v>548</v>
      </c>
      <c r="C56" s="3" t="s">
        <v>549</v>
      </c>
      <c r="D56" s="3" t="s">
        <v>550</v>
      </c>
      <c r="E56" s="3" t="s">
        <v>551</v>
      </c>
      <c r="F56" s="3" t="s">
        <v>552</v>
      </c>
      <c r="G56" s="3"/>
      <c r="H56" s="3"/>
      <c r="I56" s="3"/>
      <c r="J56" s="3"/>
      <c r="K56" s="3"/>
      <c r="L56" s="3"/>
      <c r="M56" s="3"/>
      <c r="N56" s="3"/>
      <c r="O56" s="3"/>
      <c r="P56" s="3"/>
      <c r="Q56" s="3"/>
      <c r="R56" s="3"/>
    </row>
    <row r="57" spans="1:18" ht="12.75" customHeight="1">
      <c r="A57" s="4">
        <v>1</v>
      </c>
      <c r="B57" s="4">
        <v>1</v>
      </c>
      <c r="C57" s="4">
        <v>1</v>
      </c>
      <c r="D57" s="4">
        <v>1</v>
      </c>
      <c r="E57" s="4">
        <v>0</v>
      </c>
      <c r="F57" s="4">
        <v>0</v>
      </c>
      <c r="G57" s="4">
        <f>SUM(B57:F57)</f>
        <v>3</v>
      </c>
      <c r="H57" s="4" t="e">
        <f ca="1">IF(GT(B57,0),B$56, "")</f>
        <v>#NAME?</v>
      </c>
      <c r="I57" s="4" t="e">
        <f ca="1">IF(GT(C57,0),C$56, "")</f>
        <v>#NAME?</v>
      </c>
      <c r="J57" s="4" t="e">
        <f ca="1">IF(GT(D57,0),D$56, "")</f>
        <v>#NAME?</v>
      </c>
      <c r="K57" s="4" t="e">
        <f ca="1">IF(GT(E57,0),E$56, "")</f>
        <v>#NAME?</v>
      </c>
      <c r="L57" s="4" t="e">
        <f ca="1">IF(GT(F57,0),F$56, "")</f>
        <v>#NAME?</v>
      </c>
      <c r="M57" s="4"/>
      <c r="N57" s="4" t="e">
        <f t="shared" ref="N57:R61" ca="1" si="6">IF((LEN(H57)&gt;0), CONCATENATE("SelectHeroSkill(source, ", H57, ");"), "")</f>
        <v>#NAME?</v>
      </c>
      <c r="O57" s="4" t="e">
        <f t="shared" ca="1" si="6"/>
        <v>#NAME?</v>
      </c>
      <c r="P57" s="4" t="e">
        <f t="shared" ca="1" si="6"/>
        <v>#NAME?</v>
      </c>
      <c r="Q57" s="4" t="e">
        <f t="shared" ca="1" si="6"/>
        <v>#NAME?</v>
      </c>
      <c r="R57" s="4" t="e">
        <f t="shared" ca="1" si="6"/>
        <v>#NAME?</v>
      </c>
    </row>
    <row r="58" spans="1:18" ht="12.75" customHeight="1">
      <c r="A58" s="4">
        <v>2</v>
      </c>
      <c r="B58" s="4">
        <v>1</v>
      </c>
      <c r="C58" s="4">
        <v>1</v>
      </c>
      <c r="D58" s="4">
        <v>2</v>
      </c>
      <c r="E58" s="4">
        <v>1</v>
      </c>
      <c r="F58" s="4">
        <v>1</v>
      </c>
      <c r="G58" s="4">
        <f>SUM(B58:F58)</f>
        <v>6</v>
      </c>
      <c r="H58" s="4" t="e">
        <f ca="1">IF(GT(B58,0),B$56, "")</f>
        <v>#NAME?</v>
      </c>
      <c r="I58" s="4" t="e">
        <f ca="1">IF(GT(C58,0),C$56, "")</f>
        <v>#NAME?</v>
      </c>
      <c r="J58" s="4" t="e">
        <f ca="1">IF(GT(D58,0),D$56, "")</f>
        <v>#NAME?</v>
      </c>
      <c r="K58" s="4" t="e">
        <f ca="1">IF(GT(E58,0),E$56, "")</f>
        <v>#NAME?</v>
      </c>
      <c r="L58" s="4" t="e">
        <f ca="1">IF(GT(F58,0),F$56, "")</f>
        <v>#NAME?</v>
      </c>
      <c r="M58" s="4"/>
      <c r="N58" s="4" t="e">
        <f t="shared" ca="1" si="6"/>
        <v>#NAME?</v>
      </c>
      <c r="O58" s="4" t="e">
        <f t="shared" ca="1" si="6"/>
        <v>#NAME?</v>
      </c>
      <c r="P58" s="4" t="e">
        <f t="shared" ca="1" si="6"/>
        <v>#NAME?</v>
      </c>
      <c r="Q58" s="4" t="e">
        <f t="shared" ca="1" si="6"/>
        <v>#NAME?</v>
      </c>
      <c r="R58" s="4" t="e">
        <f t="shared" ca="1" si="6"/>
        <v>#NAME?</v>
      </c>
    </row>
    <row r="59" spans="1:18" ht="12.75" customHeight="1">
      <c r="A59" s="4">
        <v>3</v>
      </c>
      <c r="B59" s="4">
        <v>1</v>
      </c>
      <c r="C59" s="4">
        <v>1</v>
      </c>
      <c r="D59" s="4">
        <v>3</v>
      </c>
      <c r="E59" s="4">
        <v>2</v>
      </c>
      <c r="F59" s="4">
        <v>2</v>
      </c>
      <c r="G59" s="4">
        <f>SUM(B59:F59)</f>
        <v>9</v>
      </c>
      <c r="H59" s="4" t="e">
        <f ca="1">IF(GT(B59,0),B$56, "")</f>
        <v>#NAME?</v>
      </c>
      <c r="I59" s="4" t="e">
        <f ca="1">IF(GT(C59,0),C$56, "")</f>
        <v>#NAME?</v>
      </c>
      <c r="J59" s="4" t="e">
        <f ca="1">IF(GT(D59,0),D$56, "")</f>
        <v>#NAME?</v>
      </c>
      <c r="K59" s="4" t="e">
        <f ca="1">IF(GT(E59,0),E$56, "")</f>
        <v>#NAME?</v>
      </c>
      <c r="L59" s="4" t="e">
        <f ca="1">IF(GT(F59,0),F$56, "")</f>
        <v>#NAME?</v>
      </c>
      <c r="M59" s="4"/>
      <c r="N59" s="4" t="e">
        <f t="shared" ca="1" si="6"/>
        <v>#NAME?</v>
      </c>
      <c r="O59" s="4" t="e">
        <f t="shared" ca="1" si="6"/>
        <v>#NAME?</v>
      </c>
      <c r="P59" s="4" t="e">
        <f t="shared" ca="1" si="6"/>
        <v>#NAME?</v>
      </c>
      <c r="Q59" s="4" t="e">
        <f t="shared" ca="1" si="6"/>
        <v>#NAME?</v>
      </c>
      <c r="R59" s="4" t="e">
        <f t="shared" ca="1" si="6"/>
        <v>#NAME?</v>
      </c>
    </row>
    <row r="60" spans="1:18" ht="12.75" customHeight="1">
      <c r="A60" s="4">
        <v>4</v>
      </c>
      <c r="B60" s="4">
        <v>3</v>
      </c>
      <c r="C60" s="4">
        <v>1</v>
      </c>
      <c r="D60" s="4">
        <v>3</v>
      </c>
      <c r="E60" s="4">
        <v>3</v>
      </c>
      <c r="F60" s="4">
        <v>2</v>
      </c>
      <c r="G60" s="4">
        <f>SUM(B60:F60)</f>
        <v>12</v>
      </c>
      <c r="H60" s="4" t="e">
        <f ca="1">IF(GT(B60,0),B$56, "")</f>
        <v>#NAME?</v>
      </c>
      <c r="I60" s="4" t="e">
        <f ca="1">IF(GT(C60,0),C$56, "")</f>
        <v>#NAME?</v>
      </c>
      <c r="J60" s="4" t="e">
        <f ca="1">IF(GT(D60,0),D$56, "")</f>
        <v>#NAME?</v>
      </c>
      <c r="K60" s="4" t="e">
        <f ca="1">IF(GT(E60,0),E$56, "")</f>
        <v>#NAME?</v>
      </c>
      <c r="L60" s="4" t="e">
        <f ca="1">IF(GT(F60,0),F$56, "")</f>
        <v>#NAME?</v>
      </c>
      <c r="M60" s="4"/>
      <c r="N60" s="4" t="e">
        <f t="shared" ca="1" si="6"/>
        <v>#NAME?</v>
      </c>
      <c r="O60" s="4" t="e">
        <f t="shared" ca="1" si="6"/>
        <v>#NAME?</v>
      </c>
      <c r="P60" s="4" t="e">
        <f t="shared" ca="1" si="6"/>
        <v>#NAME?</v>
      </c>
      <c r="Q60" s="4" t="e">
        <f t="shared" ca="1" si="6"/>
        <v>#NAME?</v>
      </c>
      <c r="R60" s="4" t="e">
        <f t="shared" ca="1" si="6"/>
        <v>#NAME?</v>
      </c>
    </row>
    <row r="61" spans="1:18" ht="12.75" customHeight="1">
      <c r="A61" s="4">
        <v>5</v>
      </c>
      <c r="B61" s="4">
        <v>3</v>
      </c>
      <c r="C61" s="4">
        <v>3</v>
      </c>
      <c r="D61" s="4">
        <v>3</v>
      </c>
      <c r="E61" s="4">
        <v>3</v>
      </c>
      <c r="F61" s="4">
        <v>3</v>
      </c>
      <c r="G61" s="4">
        <f>SUM(B61:F61)</f>
        <v>15</v>
      </c>
      <c r="H61" s="4" t="e">
        <f ca="1">IF(GT(B61,0),B$56, "")</f>
        <v>#NAME?</v>
      </c>
      <c r="I61" s="4" t="e">
        <f ca="1">IF(GT(C61,0),C$56, "")</f>
        <v>#NAME?</v>
      </c>
      <c r="J61" s="4" t="e">
        <f ca="1">IF(GT(D61,0),D$56, "")</f>
        <v>#NAME?</v>
      </c>
      <c r="K61" s="4" t="e">
        <f ca="1">IF(GT(E61,0),E$56, "")</f>
        <v>#NAME?</v>
      </c>
      <c r="L61" s="4" t="e">
        <f ca="1">IF(GT(F61,0),F$56, "")</f>
        <v>#NAME?</v>
      </c>
      <c r="M61" s="4"/>
      <c r="N61" s="4" t="e">
        <f t="shared" ca="1" si="6"/>
        <v>#NAME?</v>
      </c>
      <c r="O61" s="4" t="e">
        <f t="shared" ca="1" si="6"/>
        <v>#NAME?</v>
      </c>
      <c r="P61" s="4" t="e">
        <f t="shared" ca="1" si="6"/>
        <v>#NAME?</v>
      </c>
      <c r="Q61" s="4" t="e">
        <f t="shared" ca="1" si="6"/>
        <v>#NAME?</v>
      </c>
      <c r="R61" s="4" t="e">
        <f t="shared" ca="1" si="6"/>
        <v>#NAME?</v>
      </c>
    </row>
    <row r="62" spans="1:18" ht="12.75" customHeight="1">
      <c r="A62" s="4"/>
      <c r="B62" s="4"/>
      <c r="C62" s="4"/>
      <c r="D62" s="4"/>
      <c r="E62" s="4"/>
      <c r="F62" s="4"/>
      <c r="G62" s="4"/>
      <c r="H62" s="4"/>
      <c r="I62" s="4"/>
      <c r="J62" s="4"/>
      <c r="K62" s="4"/>
      <c r="L62" s="4"/>
      <c r="M62" s="4"/>
      <c r="N62" s="4"/>
      <c r="O62" s="4"/>
      <c r="P62" s="4"/>
      <c r="Q62" s="4"/>
      <c r="R62" s="4"/>
    </row>
    <row r="63" spans="1:18" ht="12.75" customHeight="1">
      <c r="A63" s="4"/>
      <c r="B63" s="4"/>
      <c r="C63" s="4"/>
      <c r="D63" s="4"/>
      <c r="E63" s="4"/>
      <c r="F63" s="4"/>
      <c r="G63" s="4"/>
      <c r="H63" s="4"/>
      <c r="I63" s="4"/>
      <c r="J63" s="4"/>
      <c r="K63" s="4"/>
      <c r="L63" s="4"/>
      <c r="M63" s="4"/>
      <c r="N63" s="4"/>
      <c r="O63" s="4"/>
      <c r="P63" s="4"/>
      <c r="Q63" s="4"/>
      <c r="R63" s="4"/>
    </row>
    <row r="64" spans="1:18" ht="12.75" customHeight="1">
      <c r="A64" s="3" t="str">
        <f>PlayerAbilities!A112</f>
        <v>寒冰法师</v>
      </c>
      <c r="B64" s="3" t="str">
        <f>PlayerAbilities!C112</f>
        <v>寒冰箭</v>
      </c>
      <c r="C64" s="3" t="str">
        <f>PlayerAbilities!C115</f>
        <v>暴风雪</v>
      </c>
      <c r="D64" s="3" t="str">
        <f>PlayerAbilities!C118</f>
        <v>冰冻新星</v>
      </c>
      <c r="E64" s="3" t="str">
        <f>PlayerAbilities!C121</f>
        <v>变形术</v>
      </c>
      <c r="F64" s="3" t="str">
        <f>PlayerAbilities!C124</f>
        <v>法术转移</v>
      </c>
      <c r="G64" s="3"/>
      <c r="H64" s="3"/>
      <c r="I64" s="3"/>
      <c r="J64" s="3"/>
      <c r="K64" s="3"/>
      <c r="L64" s="3"/>
      <c r="M64" s="3"/>
      <c r="N64" s="3"/>
      <c r="O64" s="3"/>
      <c r="P64" s="3"/>
      <c r="Q64" s="3"/>
      <c r="R64" s="3"/>
    </row>
    <row r="65" spans="1:18" ht="12.75" customHeight="1">
      <c r="A65" s="3"/>
      <c r="B65" s="3" t="s">
        <v>553</v>
      </c>
      <c r="C65" s="3" t="s">
        <v>554</v>
      </c>
      <c r="D65" s="3" t="s">
        <v>555</v>
      </c>
      <c r="E65" s="3" t="s">
        <v>556</v>
      </c>
      <c r="F65" s="3" t="s">
        <v>557</v>
      </c>
      <c r="G65" s="3"/>
      <c r="H65" s="3"/>
      <c r="I65" s="3"/>
      <c r="J65" s="3"/>
      <c r="K65" s="3"/>
      <c r="L65" s="3"/>
      <c r="M65" s="3"/>
      <c r="N65" s="3"/>
      <c r="O65" s="3"/>
      <c r="P65" s="3"/>
      <c r="Q65" s="3"/>
      <c r="R65" s="3"/>
    </row>
    <row r="66" spans="1:18" ht="12.75" customHeight="1">
      <c r="A66" s="4">
        <v>1</v>
      </c>
      <c r="B66" s="4">
        <v>1</v>
      </c>
      <c r="C66" s="4">
        <v>1</v>
      </c>
      <c r="D66" s="4">
        <v>1</v>
      </c>
      <c r="E66" s="4">
        <v>0</v>
      </c>
      <c r="F66" s="4">
        <v>0</v>
      </c>
      <c r="G66" s="4">
        <f>SUM(B66:F66)</f>
        <v>3</v>
      </c>
      <c r="H66" s="4" t="e">
        <f ca="1">IF(GT(B66,0),B$65, "")</f>
        <v>#NAME?</v>
      </c>
      <c r="I66" s="4" t="e">
        <f ca="1">IF(GT(C66,0),C$65, "")</f>
        <v>#NAME?</v>
      </c>
      <c r="J66" s="4" t="e">
        <f ca="1">IF(GT(D66,0),D$65, "")</f>
        <v>#NAME?</v>
      </c>
      <c r="K66" s="4" t="e">
        <f ca="1">IF(GT(E66,0),E$65, "")</f>
        <v>#NAME?</v>
      </c>
      <c r="L66" s="4" t="e">
        <f ca="1">IF(GT(F66,0),F$65, "")</f>
        <v>#NAME?</v>
      </c>
      <c r="M66" s="4"/>
      <c r="N66" s="4" t="e">
        <f t="shared" ref="N66:R70" ca="1" si="7">IF((LEN(H66)&gt;0), CONCATENATE("SelectHeroSkill(source, ", H66, ");"), "")</f>
        <v>#NAME?</v>
      </c>
      <c r="O66" s="4" t="e">
        <f t="shared" ca="1" si="7"/>
        <v>#NAME?</v>
      </c>
      <c r="P66" s="4" t="e">
        <f t="shared" ca="1" si="7"/>
        <v>#NAME?</v>
      </c>
      <c r="Q66" s="4" t="e">
        <f t="shared" ca="1" si="7"/>
        <v>#NAME?</v>
      </c>
      <c r="R66" s="4" t="e">
        <f t="shared" ca="1" si="7"/>
        <v>#NAME?</v>
      </c>
    </row>
    <row r="67" spans="1:18" ht="12.75" customHeight="1">
      <c r="A67" s="4">
        <v>2</v>
      </c>
      <c r="B67" s="4">
        <v>2</v>
      </c>
      <c r="C67" s="4">
        <v>1</v>
      </c>
      <c r="D67" s="4">
        <v>1</v>
      </c>
      <c r="E67" s="4">
        <v>1</v>
      </c>
      <c r="F67" s="4">
        <v>1</v>
      </c>
      <c r="G67" s="4">
        <f>SUM(B67:F67)</f>
        <v>6</v>
      </c>
      <c r="H67" s="4" t="e">
        <f ca="1">IF(GT(B67,0),B$65, "")</f>
        <v>#NAME?</v>
      </c>
      <c r="I67" s="4" t="e">
        <f ca="1">IF(GT(C67,0),C$65, "")</f>
        <v>#NAME?</v>
      </c>
      <c r="J67" s="4" t="e">
        <f ca="1">IF(GT(D67,0),D$65, "")</f>
        <v>#NAME?</v>
      </c>
      <c r="K67" s="4" t="e">
        <f ca="1">IF(GT(E67,0),E$65, "")</f>
        <v>#NAME?</v>
      </c>
      <c r="L67" s="4" t="e">
        <f ca="1">IF(GT(F67,0),F$65, "")</f>
        <v>#NAME?</v>
      </c>
      <c r="M67" s="4"/>
      <c r="N67" s="4" t="e">
        <f t="shared" ca="1" si="7"/>
        <v>#NAME?</v>
      </c>
      <c r="O67" s="4" t="e">
        <f t="shared" ca="1" si="7"/>
        <v>#NAME?</v>
      </c>
      <c r="P67" s="4" t="e">
        <f t="shared" ca="1" si="7"/>
        <v>#NAME?</v>
      </c>
      <c r="Q67" s="4" t="e">
        <f t="shared" ca="1" si="7"/>
        <v>#NAME?</v>
      </c>
      <c r="R67" s="4" t="e">
        <f t="shared" ca="1" si="7"/>
        <v>#NAME?</v>
      </c>
    </row>
    <row r="68" spans="1:18" ht="12.75" customHeight="1">
      <c r="A68" s="4">
        <v>3</v>
      </c>
      <c r="B68" s="4">
        <v>2</v>
      </c>
      <c r="C68" s="4">
        <v>2</v>
      </c>
      <c r="D68" s="4">
        <v>1</v>
      </c>
      <c r="E68" s="4">
        <v>2</v>
      </c>
      <c r="F68" s="4">
        <v>2</v>
      </c>
      <c r="G68" s="4">
        <f>SUM(B68:F68)</f>
        <v>9</v>
      </c>
      <c r="H68" s="4" t="e">
        <f ca="1">IF(GT(B68,0),B$65, "")</f>
        <v>#NAME?</v>
      </c>
      <c r="I68" s="4" t="e">
        <f ca="1">IF(GT(C68,0),C$65, "")</f>
        <v>#NAME?</v>
      </c>
      <c r="J68" s="4" t="e">
        <f ca="1">IF(GT(D68,0),D$65, "")</f>
        <v>#NAME?</v>
      </c>
      <c r="K68" s="4" t="e">
        <f ca="1">IF(GT(E68,0),E$65, "")</f>
        <v>#NAME?</v>
      </c>
      <c r="L68" s="4" t="e">
        <f ca="1">IF(GT(F68,0),F$65, "")</f>
        <v>#NAME?</v>
      </c>
      <c r="M68" s="4"/>
      <c r="N68" s="4" t="e">
        <f t="shared" ca="1" si="7"/>
        <v>#NAME?</v>
      </c>
      <c r="O68" s="4" t="e">
        <f t="shared" ca="1" si="7"/>
        <v>#NAME?</v>
      </c>
      <c r="P68" s="4" t="e">
        <f t="shared" ca="1" si="7"/>
        <v>#NAME?</v>
      </c>
      <c r="Q68" s="4" t="e">
        <f t="shared" ca="1" si="7"/>
        <v>#NAME?</v>
      </c>
      <c r="R68" s="4" t="e">
        <f t="shared" ca="1" si="7"/>
        <v>#NAME?</v>
      </c>
    </row>
    <row r="69" spans="1:18" ht="12.75" customHeight="1">
      <c r="A69" s="4">
        <v>4</v>
      </c>
      <c r="B69" s="4">
        <v>3</v>
      </c>
      <c r="C69" s="4">
        <v>3</v>
      </c>
      <c r="D69" s="4">
        <v>1</v>
      </c>
      <c r="E69" s="4">
        <v>2</v>
      </c>
      <c r="F69" s="4">
        <v>3</v>
      </c>
      <c r="G69" s="4">
        <f>SUM(B69:F69)</f>
        <v>12</v>
      </c>
      <c r="H69" s="4" t="e">
        <f ca="1">IF(GT(B69,0),B$65, "")</f>
        <v>#NAME?</v>
      </c>
      <c r="I69" s="4" t="e">
        <f ca="1">IF(GT(C69,0),C$65, "")</f>
        <v>#NAME?</v>
      </c>
      <c r="J69" s="4" t="e">
        <f ca="1">IF(GT(D69,0),D$65, "")</f>
        <v>#NAME?</v>
      </c>
      <c r="K69" s="4" t="e">
        <f ca="1">IF(GT(E69,0),E$65, "")</f>
        <v>#NAME?</v>
      </c>
      <c r="L69" s="4" t="e">
        <f ca="1">IF(GT(F69,0),F$65, "")</f>
        <v>#NAME?</v>
      </c>
      <c r="M69" s="4"/>
      <c r="N69" s="4" t="e">
        <f t="shared" ca="1" si="7"/>
        <v>#NAME?</v>
      </c>
      <c r="O69" s="4" t="e">
        <f t="shared" ca="1" si="7"/>
        <v>#NAME?</v>
      </c>
      <c r="P69" s="4" t="e">
        <f t="shared" ca="1" si="7"/>
        <v>#NAME?</v>
      </c>
      <c r="Q69" s="4" t="e">
        <f t="shared" ca="1" si="7"/>
        <v>#NAME?</v>
      </c>
      <c r="R69" s="4" t="e">
        <f t="shared" ca="1" si="7"/>
        <v>#NAME?</v>
      </c>
    </row>
    <row r="70" spans="1:18" ht="12.75" customHeight="1">
      <c r="A70" s="4">
        <v>5</v>
      </c>
      <c r="B70" s="4">
        <v>3</v>
      </c>
      <c r="C70" s="4">
        <v>3</v>
      </c>
      <c r="D70" s="4">
        <v>3</v>
      </c>
      <c r="E70" s="4">
        <v>3</v>
      </c>
      <c r="F70" s="4">
        <v>3</v>
      </c>
      <c r="G70" s="4">
        <f>SUM(B70:F70)</f>
        <v>15</v>
      </c>
      <c r="H70" s="4" t="e">
        <f ca="1">IF(GT(B70,0),B$65, "")</f>
        <v>#NAME?</v>
      </c>
      <c r="I70" s="4" t="e">
        <f ca="1">IF(GT(C70,0),C$65, "")</f>
        <v>#NAME?</v>
      </c>
      <c r="J70" s="4" t="e">
        <f ca="1">IF(GT(D70,0),D$65, "")</f>
        <v>#NAME?</v>
      </c>
      <c r="K70" s="4" t="e">
        <f ca="1">IF(GT(E70,0),E$65, "")</f>
        <v>#NAME?</v>
      </c>
      <c r="L70" s="4" t="e">
        <f ca="1">IF(GT(F70,0),F$65, "")</f>
        <v>#NAME?</v>
      </c>
      <c r="M70" s="4"/>
      <c r="N70" s="4" t="e">
        <f t="shared" ca="1" si="7"/>
        <v>#NAME?</v>
      </c>
      <c r="O70" s="4" t="e">
        <f t="shared" ca="1" si="7"/>
        <v>#NAME?</v>
      </c>
      <c r="P70" s="4" t="e">
        <f t="shared" ca="1" si="7"/>
        <v>#NAME?</v>
      </c>
      <c r="Q70" s="4" t="e">
        <f t="shared" ca="1" si="7"/>
        <v>#NAME?</v>
      </c>
      <c r="R70" s="4" t="e">
        <f t="shared" ca="1" si="7"/>
        <v>#NAME?</v>
      </c>
    </row>
    <row r="71" spans="1:18" ht="12.75" customHeight="1">
      <c r="A71" s="4"/>
      <c r="B71" s="4"/>
      <c r="C71" s="4"/>
      <c r="D71" s="4"/>
      <c r="E71" s="4"/>
      <c r="F71" s="4"/>
      <c r="G71" s="4"/>
      <c r="H71" s="4"/>
      <c r="I71" s="4"/>
      <c r="J71" s="4"/>
      <c r="K71" s="4"/>
      <c r="L71" s="4"/>
      <c r="M71" s="4"/>
      <c r="N71" s="4"/>
      <c r="O71" s="4"/>
      <c r="P71" s="4"/>
      <c r="Q71" s="4"/>
      <c r="R71" s="4"/>
    </row>
    <row r="72" spans="1:18" ht="12.75" customHeight="1">
      <c r="A72" s="4"/>
      <c r="B72" s="4"/>
      <c r="C72" s="4"/>
      <c r="D72" s="4"/>
      <c r="E72" s="4"/>
      <c r="F72" s="4"/>
      <c r="G72" s="4"/>
      <c r="H72" s="4"/>
      <c r="I72" s="4"/>
      <c r="J72" s="4"/>
      <c r="K72" s="4"/>
      <c r="L72" s="4"/>
      <c r="M72" s="4"/>
      <c r="N72" s="4"/>
      <c r="O72" s="4"/>
      <c r="P72" s="4"/>
      <c r="Q72" s="4"/>
      <c r="R72" s="4"/>
    </row>
    <row r="73" spans="1:18" ht="12.75" customHeight="1">
      <c r="A73" s="3" t="str">
        <f>PlayerAbilities!A128</f>
        <v>地缚者</v>
      </c>
      <c r="B73" s="3" t="str">
        <f>PlayerAbilities!C128</f>
        <v>风暴鞭笞</v>
      </c>
      <c r="C73" s="3" t="str">
        <f>PlayerAbilities!C131</f>
        <v>大地震击</v>
      </c>
      <c r="D73" s="3" t="str">
        <f>PlayerAbilities!C134</f>
        <v>净化术</v>
      </c>
      <c r="E73" s="3" t="str">
        <f>PlayerAbilities!C137</f>
        <v>附魔图腾</v>
      </c>
      <c r="F73" s="3" t="str">
        <f>PlayerAbilities!C140</f>
        <v>升腾</v>
      </c>
      <c r="G73" s="3"/>
      <c r="H73" s="3"/>
      <c r="I73" s="3"/>
      <c r="J73" s="3"/>
      <c r="K73" s="3"/>
      <c r="L73" s="3"/>
      <c r="M73" s="3"/>
      <c r="N73" s="3"/>
      <c r="O73" s="3"/>
      <c r="P73" s="3"/>
      <c r="Q73" s="3"/>
      <c r="R73" s="3"/>
    </row>
    <row r="74" spans="1:18" ht="12.75" customHeight="1">
      <c r="A74" s="3"/>
      <c r="B74" s="3" t="s">
        <v>558</v>
      </c>
      <c r="C74" s="3" t="s">
        <v>559</v>
      </c>
      <c r="D74" s="3" t="s">
        <v>560</v>
      </c>
      <c r="E74" s="3" t="s">
        <v>561</v>
      </c>
      <c r="F74" s="3" t="s">
        <v>562</v>
      </c>
      <c r="G74" s="3"/>
      <c r="H74" s="3"/>
      <c r="I74" s="3"/>
      <c r="J74" s="3"/>
      <c r="K74" s="3"/>
      <c r="L74" s="3"/>
      <c r="M74" s="3"/>
      <c r="N74" s="3"/>
      <c r="O74" s="3"/>
      <c r="P74" s="3"/>
      <c r="Q74" s="3"/>
      <c r="R74" s="3"/>
    </row>
    <row r="75" spans="1:18" ht="12.75" customHeight="1">
      <c r="A75" s="4">
        <v>1</v>
      </c>
      <c r="B75" s="4">
        <v>1</v>
      </c>
      <c r="C75" s="4">
        <v>1</v>
      </c>
      <c r="D75" s="4">
        <v>0</v>
      </c>
      <c r="E75" s="4">
        <v>1</v>
      </c>
      <c r="F75" s="4">
        <v>0</v>
      </c>
      <c r="G75" s="4">
        <f>SUM(B75:F75)</f>
        <v>3</v>
      </c>
      <c r="H75" s="4" t="e">
        <f ca="1">IF(GT(B75,0),B$74, "")</f>
        <v>#NAME?</v>
      </c>
      <c r="I75" s="4" t="e">
        <f ca="1">IF(GT(C75,0),C$74, "")</f>
        <v>#NAME?</v>
      </c>
      <c r="J75" s="4" t="e">
        <f ca="1">IF(GT(D75,0),D$74, "")</f>
        <v>#NAME?</v>
      </c>
      <c r="K75" s="4" t="e">
        <f ca="1">IF(GT(E75,0),E$74, "")</f>
        <v>#NAME?</v>
      </c>
      <c r="L75" s="4" t="e">
        <f ca="1">IF(GT(F75,0),F$74, "")</f>
        <v>#NAME?</v>
      </c>
      <c r="M75" s="4"/>
      <c r="N75" s="4" t="e">
        <f t="shared" ref="N75:R79" ca="1" si="8">IF((LEN(H75)&gt;0), CONCATENATE("SelectHeroSkill(source, ", H75, ");"), "")</f>
        <v>#NAME?</v>
      </c>
      <c r="O75" s="4" t="e">
        <f t="shared" ca="1" si="8"/>
        <v>#NAME?</v>
      </c>
      <c r="P75" s="4" t="e">
        <f t="shared" ca="1" si="8"/>
        <v>#NAME?</v>
      </c>
      <c r="Q75" s="4" t="e">
        <f t="shared" ca="1" si="8"/>
        <v>#NAME?</v>
      </c>
      <c r="R75" s="4" t="e">
        <f t="shared" ca="1" si="8"/>
        <v>#NAME?</v>
      </c>
    </row>
    <row r="76" spans="1:18" ht="12.75" customHeight="1">
      <c r="A76" s="4">
        <v>2</v>
      </c>
      <c r="B76" s="4">
        <v>1</v>
      </c>
      <c r="C76" s="4">
        <v>1</v>
      </c>
      <c r="D76" s="4">
        <v>1</v>
      </c>
      <c r="E76" s="4">
        <v>2</v>
      </c>
      <c r="F76" s="4">
        <v>1</v>
      </c>
      <c r="G76" s="4">
        <f>SUM(B76:F76)</f>
        <v>6</v>
      </c>
      <c r="H76" s="4" t="e">
        <f ca="1">IF(GT(B76,0),B$74, "")</f>
        <v>#NAME?</v>
      </c>
      <c r="I76" s="4" t="e">
        <f ca="1">IF(GT(C76,0),C$74, "")</f>
        <v>#NAME?</v>
      </c>
      <c r="J76" s="4" t="e">
        <f ca="1">IF(GT(D76,0),D$74, "")</f>
        <v>#NAME?</v>
      </c>
      <c r="K76" s="4" t="e">
        <f ca="1">IF(GT(E76,0),E$74, "")</f>
        <v>#NAME?</v>
      </c>
      <c r="L76" s="4" t="e">
        <f ca="1">IF(GT(F76,0),F$74, "")</f>
        <v>#NAME?</v>
      </c>
      <c r="M76" s="4"/>
      <c r="N76" s="4" t="e">
        <f t="shared" ca="1" si="8"/>
        <v>#NAME?</v>
      </c>
      <c r="O76" s="4" t="e">
        <f t="shared" ca="1" si="8"/>
        <v>#NAME?</v>
      </c>
      <c r="P76" s="4" t="e">
        <f t="shared" ca="1" si="8"/>
        <v>#NAME?</v>
      </c>
      <c r="Q76" s="4" t="e">
        <f t="shared" ca="1" si="8"/>
        <v>#NAME?</v>
      </c>
      <c r="R76" s="4" t="e">
        <f t="shared" ca="1" si="8"/>
        <v>#NAME?</v>
      </c>
    </row>
    <row r="77" spans="1:18" ht="12.75" customHeight="1">
      <c r="A77" s="4">
        <v>3</v>
      </c>
      <c r="B77" s="4">
        <v>1</v>
      </c>
      <c r="C77" s="4">
        <v>1</v>
      </c>
      <c r="D77" s="4">
        <v>1</v>
      </c>
      <c r="E77" s="4">
        <v>3</v>
      </c>
      <c r="F77" s="4">
        <v>3</v>
      </c>
      <c r="G77" s="4">
        <f>SUM(B77:F77)</f>
        <v>9</v>
      </c>
      <c r="H77" s="4" t="e">
        <f ca="1">IF(GT(B77,0),B$74, "")</f>
        <v>#NAME?</v>
      </c>
      <c r="I77" s="4" t="e">
        <f ca="1">IF(GT(C77,0),C$74, "")</f>
        <v>#NAME?</v>
      </c>
      <c r="J77" s="4" t="e">
        <f ca="1">IF(GT(D77,0),D$74, "")</f>
        <v>#NAME?</v>
      </c>
      <c r="K77" s="4" t="e">
        <f ca="1">IF(GT(E77,0),E$74, "")</f>
        <v>#NAME?</v>
      </c>
      <c r="L77" s="4" t="e">
        <f ca="1">IF(GT(F77,0),F$74, "")</f>
        <v>#NAME?</v>
      </c>
      <c r="M77" s="4"/>
      <c r="N77" s="4" t="e">
        <f t="shared" ca="1" si="8"/>
        <v>#NAME?</v>
      </c>
      <c r="O77" s="4" t="e">
        <f t="shared" ca="1" si="8"/>
        <v>#NAME?</v>
      </c>
      <c r="P77" s="4" t="e">
        <f t="shared" ca="1" si="8"/>
        <v>#NAME?</v>
      </c>
      <c r="Q77" s="4" t="e">
        <f t="shared" ca="1" si="8"/>
        <v>#NAME?</v>
      </c>
      <c r="R77" s="4" t="e">
        <f t="shared" ca="1" si="8"/>
        <v>#NAME?</v>
      </c>
    </row>
    <row r="78" spans="1:18" ht="12.75" customHeight="1">
      <c r="A78" s="4">
        <v>4</v>
      </c>
      <c r="B78" s="4">
        <v>2</v>
      </c>
      <c r="C78" s="4">
        <v>3</v>
      </c>
      <c r="D78" s="4">
        <v>1</v>
      </c>
      <c r="E78" s="4">
        <v>3</v>
      </c>
      <c r="F78" s="4">
        <v>3</v>
      </c>
      <c r="G78" s="4">
        <f>SUM(B78:F78)</f>
        <v>12</v>
      </c>
      <c r="H78" s="4" t="e">
        <f ca="1">IF(GT(B78,0),B$74, "")</f>
        <v>#NAME?</v>
      </c>
      <c r="I78" s="4" t="e">
        <f ca="1">IF(GT(C78,0),C$74, "")</f>
        <v>#NAME?</v>
      </c>
      <c r="J78" s="4" t="e">
        <f ca="1">IF(GT(D78,0),D$74, "")</f>
        <v>#NAME?</v>
      </c>
      <c r="K78" s="4" t="e">
        <f ca="1">IF(GT(E78,0),E$74, "")</f>
        <v>#NAME?</v>
      </c>
      <c r="L78" s="4" t="e">
        <f ca="1">IF(GT(F78,0),F$74, "")</f>
        <v>#NAME?</v>
      </c>
      <c r="M78" s="4"/>
      <c r="N78" s="4" t="e">
        <f t="shared" ca="1" si="8"/>
        <v>#NAME?</v>
      </c>
      <c r="O78" s="4" t="e">
        <f t="shared" ca="1" si="8"/>
        <v>#NAME?</v>
      </c>
      <c r="P78" s="4" t="e">
        <f t="shared" ca="1" si="8"/>
        <v>#NAME?</v>
      </c>
      <c r="Q78" s="4" t="e">
        <f t="shared" ca="1" si="8"/>
        <v>#NAME?</v>
      </c>
      <c r="R78" s="4" t="e">
        <f t="shared" ca="1" si="8"/>
        <v>#NAME?</v>
      </c>
    </row>
    <row r="79" spans="1:18" ht="12.75" customHeight="1">
      <c r="A79" s="4">
        <v>5</v>
      </c>
      <c r="B79" s="4">
        <v>3</v>
      </c>
      <c r="C79" s="4">
        <v>3</v>
      </c>
      <c r="D79" s="4">
        <v>3</v>
      </c>
      <c r="E79" s="4">
        <v>3</v>
      </c>
      <c r="F79" s="4">
        <v>3</v>
      </c>
      <c r="G79" s="4">
        <f>SUM(B79:F79)</f>
        <v>15</v>
      </c>
      <c r="H79" s="4" t="e">
        <f ca="1">IF(GT(B79,0),B$74, "")</f>
        <v>#NAME?</v>
      </c>
      <c r="I79" s="4" t="e">
        <f ca="1">IF(GT(C79,0),C$74, "")</f>
        <v>#NAME?</v>
      </c>
      <c r="J79" s="4" t="e">
        <f ca="1">IF(GT(D79,0),D$74, "")</f>
        <v>#NAME?</v>
      </c>
      <c r="K79" s="4" t="e">
        <f ca="1">IF(GT(E79,0),E$74, "")</f>
        <v>#NAME?</v>
      </c>
      <c r="L79" s="4" t="e">
        <f ca="1">IF(GT(F79,0),F$74, "")</f>
        <v>#NAME?</v>
      </c>
      <c r="M79" s="4"/>
      <c r="N79" s="4" t="e">
        <f t="shared" ca="1" si="8"/>
        <v>#NAME?</v>
      </c>
      <c r="O79" s="4" t="e">
        <f t="shared" ca="1" si="8"/>
        <v>#NAME?</v>
      </c>
      <c r="P79" s="4" t="e">
        <f t="shared" ca="1" si="8"/>
        <v>#NAME?</v>
      </c>
      <c r="Q79" s="4" t="e">
        <f t="shared" ca="1" si="8"/>
        <v>#NAME?</v>
      </c>
      <c r="R79" s="4" t="e">
        <f t="shared" ca="1" si="8"/>
        <v>#NAME?</v>
      </c>
    </row>
    <row r="80" spans="1:18" ht="12.75" customHeight="1">
      <c r="A80" s="4"/>
      <c r="B80" s="4"/>
      <c r="C80" s="4"/>
      <c r="D80" s="4"/>
      <c r="E80" s="4"/>
      <c r="F80" s="4"/>
      <c r="G80" s="4"/>
      <c r="H80" s="4"/>
      <c r="I80" s="4"/>
      <c r="J80" s="4"/>
      <c r="K80" s="4"/>
      <c r="L80" s="4"/>
      <c r="M80" s="4"/>
      <c r="N80" s="4"/>
      <c r="O80" s="4"/>
      <c r="P80" s="4"/>
      <c r="Q80" s="4"/>
      <c r="R80" s="4"/>
    </row>
    <row r="81" spans="1:18" ht="12.75" customHeight="1">
      <c r="A81" s="4"/>
      <c r="B81" s="4"/>
      <c r="C81" s="4"/>
      <c r="D81" s="4"/>
      <c r="E81" s="4"/>
      <c r="F81" s="4"/>
      <c r="G81" s="4"/>
      <c r="H81" s="4"/>
      <c r="I81" s="4"/>
      <c r="J81" s="4"/>
      <c r="K81" s="4"/>
      <c r="L81" s="4"/>
      <c r="M81" s="4"/>
      <c r="N81" s="4"/>
      <c r="O81" s="4"/>
      <c r="P81" s="4"/>
      <c r="Q81" s="4"/>
      <c r="R81" s="4"/>
    </row>
    <row r="82" spans="1:18" ht="12.75" customHeight="1">
      <c r="A82" s="3" t="str">
        <f>PlayerAbilities!A143</f>
        <v>游侠</v>
      </c>
      <c r="B82" s="3" t="str">
        <f>PlayerAbilities!C143</f>
        <v>邪恶攻击</v>
      </c>
      <c r="C82" s="3" t="str">
        <f>PlayerAbilities!C146</f>
        <v>剔骨</v>
      </c>
      <c r="D82" s="3" t="str">
        <f>PlayerAbilities!C149</f>
        <v>突袭</v>
      </c>
      <c r="E82" s="3" t="str">
        <f>PlayerAbilities!C152</f>
        <v>剑舞</v>
      </c>
      <c r="F82" s="3" t="str">
        <f>PlayerAbilities!C155</f>
        <v>潜行</v>
      </c>
      <c r="G82" s="3"/>
      <c r="H82" s="3"/>
      <c r="I82" s="3"/>
      <c r="J82" s="3"/>
      <c r="K82" s="3"/>
      <c r="L82" s="3"/>
      <c r="M82" s="3"/>
      <c r="N82" s="3"/>
      <c r="O82" s="3"/>
      <c r="P82" s="3"/>
      <c r="Q82" s="3"/>
      <c r="R82" s="3"/>
    </row>
    <row r="83" spans="1:18" ht="12.75" customHeight="1">
      <c r="A83" s="3"/>
      <c r="B83" s="3" t="s">
        <v>563</v>
      </c>
      <c r="C83" s="3" t="s">
        <v>564</v>
      </c>
      <c r="D83" s="3" t="s">
        <v>565</v>
      </c>
      <c r="E83" s="3" t="s">
        <v>566</v>
      </c>
      <c r="F83" s="3" t="s">
        <v>567</v>
      </c>
      <c r="G83" s="3"/>
      <c r="H83" s="3"/>
      <c r="I83" s="3"/>
      <c r="J83" s="3"/>
      <c r="K83" s="3"/>
      <c r="L83" s="3"/>
      <c r="M83" s="3"/>
      <c r="N83" s="3"/>
      <c r="O83" s="3"/>
      <c r="P83" s="3"/>
      <c r="Q83" s="3"/>
      <c r="R83" s="3"/>
    </row>
    <row r="84" spans="1:18" ht="12.75" customHeight="1">
      <c r="A84" s="4">
        <v>1</v>
      </c>
      <c r="B84" s="4">
        <v>1</v>
      </c>
      <c r="C84" s="4">
        <v>1</v>
      </c>
      <c r="D84" s="4">
        <v>1</v>
      </c>
      <c r="E84" s="4">
        <v>0</v>
      </c>
      <c r="F84" s="4">
        <v>0</v>
      </c>
      <c r="G84" s="4">
        <f>SUM(B84:F84)</f>
        <v>3</v>
      </c>
      <c r="H84" s="4" t="e">
        <f ca="1">IF(GT(B84,0),B$83, "")</f>
        <v>#NAME?</v>
      </c>
      <c r="I84" s="4" t="e">
        <f ca="1">IF(GT(C84,0),C$83, "")</f>
        <v>#NAME?</v>
      </c>
      <c r="J84" s="4" t="e">
        <f ca="1">IF(GT(D84,0),D$83, "")</f>
        <v>#NAME?</v>
      </c>
      <c r="K84" s="4" t="e">
        <f ca="1">IF(GT(E84,0),E$83, "")</f>
        <v>#NAME?</v>
      </c>
      <c r="L84" s="4" t="e">
        <f ca="1">IF(GT(F84,0),F$83, "")</f>
        <v>#NAME?</v>
      </c>
      <c r="M84" s="4"/>
      <c r="N84" s="4" t="e">
        <f t="shared" ref="N84:R88" ca="1" si="9">IF((LEN(H84)&gt;0), CONCATENATE("SelectHeroSkill(source, ", H84, ");"), "")</f>
        <v>#NAME?</v>
      </c>
      <c r="O84" s="4" t="e">
        <f t="shared" ca="1" si="9"/>
        <v>#NAME?</v>
      </c>
      <c r="P84" s="4" t="e">
        <f t="shared" ca="1" si="9"/>
        <v>#NAME?</v>
      </c>
      <c r="Q84" s="4" t="e">
        <f t="shared" ca="1" si="9"/>
        <v>#NAME?</v>
      </c>
      <c r="R84" s="4" t="e">
        <f t="shared" ca="1" si="9"/>
        <v>#NAME?</v>
      </c>
    </row>
    <row r="85" spans="1:18" ht="12.75" customHeight="1">
      <c r="A85" s="4">
        <v>2</v>
      </c>
      <c r="B85" s="4">
        <v>2</v>
      </c>
      <c r="C85" s="4">
        <v>1</v>
      </c>
      <c r="D85" s="4">
        <v>1</v>
      </c>
      <c r="E85" s="4">
        <v>1</v>
      </c>
      <c r="F85" s="4">
        <v>1</v>
      </c>
      <c r="G85" s="4">
        <f>SUM(B85:F85)</f>
        <v>6</v>
      </c>
      <c r="H85" s="4" t="e">
        <f ca="1">IF(GT(B85,0),B$83, "")</f>
        <v>#NAME?</v>
      </c>
      <c r="I85" s="4" t="e">
        <f ca="1">IF(GT(C85,0),C$83, "")</f>
        <v>#NAME?</v>
      </c>
      <c r="J85" s="4" t="e">
        <f ca="1">IF(GT(D85,0),D$83, "")</f>
        <v>#NAME?</v>
      </c>
      <c r="K85" s="4" t="e">
        <f ca="1">IF(GT(E85,0),E$83, "")</f>
        <v>#NAME?</v>
      </c>
      <c r="L85" s="4" t="e">
        <f ca="1">IF(GT(F85,0),F$83, "")</f>
        <v>#NAME?</v>
      </c>
      <c r="M85" s="4"/>
      <c r="N85" s="4" t="e">
        <f t="shared" ca="1" si="9"/>
        <v>#NAME?</v>
      </c>
      <c r="O85" s="4" t="e">
        <f t="shared" ca="1" si="9"/>
        <v>#NAME?</v>
      </c>
      <c r="P85" s="4" t="e">
        <f t="shared" ca="1" si="9"/>
        <v>#NAME?</v>
      </c>
      <c r="Q85" s="4" t="e">
        <f t="shared" ca="1" si="9"/>
        <v>#NAME?</v>
      </c>
      <c r="R85" s="4" t="e">
        <f t="shared" ca="1" si="9"/>
        <v>#NAME?</v>
      </c>
    </row>
    <row r="86" spans="1:18" ht="12.75" customHeight="1">
      <c r="A86" s="4">
        <v>3</v>
      </c>
      <c r="B86" s="4">
        <v>3</v>
      </c>
      <c r="C86" s="4">
        <v>2</v>
      </c>
      <c r="D86" s="4">
        <v>2</v>
      </c>
      <c r="E86" s="4">
        <v>1</v>
      </c>
      <c r="F86" s="4">
        <v>1</v>
      </c>
      <c r="G86" s="4">
        <f>SUM(B86:F86)</f>
        <v>9</v>
      </c>
      <c r="H86" s="4" t="e">
        <f ca="1">IF(GT(B86,0),B$83, "")</f>
        <v>#NAME?</v>
      </c>
      <c r="I86" s="4" t="e">
        <f ca="1">IF(GT(C86,0),C$83, "")</f>
        <v>#NAME?</v>
      </c>
      <c r="J86" s="4" t="e">
        <f ca="1">IF(GT(D86,0),D$83, "")</f>
        <v>#NAME?</v>
      </c>
      <c r="K86" s="4" t="e">
        <f ca="1">IF(GT(E86,0),E$83, "")</f>
        <v>#NAME?</v>
      </c>
      <c r="L86" s="4" t="e">
        <f ca="1">IF(GT(F86,0),F$83, "")</f>
        <v>#NAME?</v>
      </c>
      <c r="M86" s="4"/>
      <c r="N86" s="4" t="e">
        <f t="shared" ca="1" si="9"/>
        <v>#NAME?</v>
      </c>
      <c r="O86" s="4" t="e">
        <f t="shared" ca="1" si="9"/>
        <v>#NAME?</v>
      </c>
      <c r="P86" s="4" t="e">
        <f t="shared" ca="1" si="9"/>
        <v>#NAME?</v>
      </c>
      <c r="Q86" s="4" t="e">
        <f t="shared" ca="1" si="9"/>
        <v>#NAME?</v>
      </c>
      <c r="R86" s="4" t="e">
        <f t="shared" ca="1" si="9"/>
        <v>#NAME?</v>
      </c>
    </row>
    <row r="87" spans="1:18" ht="12.75" customHeight="1">
      <c r="A87" s="4">
        <v>4</v>
      </c>
      <c r="B87" s="4">
        <v>3</v>
      </c>
      <c r="C87" s="4">
        <v>3</v>
      </c>
      <c r="D87" s="4">
        <v>3</v>
      </c>
      <c r="E87" s="4">
        <v>2</v>
      </c>
      <c r="F87" s="4">
        <v>1</v>
      </c>
      <c r="G87" s="4">
        <f>SUM(B87:F87)</f>
        <v>12</v>
      </c>
      <c r="H87" s="4" t="e">
        <f ca="1">IF(GT(B87,0),B$83, "")</f>
        <v>#NAME?</v>
      </c>
      <c r="I87" s="4" t="e">
        <f ca="1">IF(GT(C87,0),C$83, "")</f>
        <v>#NAME?</v>
      </c>
      <c r="J87" s="4" t="e">
        <f ca="1">IF(GT(D87,0),D$83, "")</f>
        <v>#NAME?</v>
      </c>
      <c r="K87" s="4" t="e">
        <f ca="1">IF(GT(E87,0),E$83, "")</f>
        <v>#NAME?</v>
      </c>
      <c r="L87" s="4" t="e">
        <f ca="1">IF(GT(F87,0),F$83, "")</f>
        <v>#NAME?</v>
      </c>
      <c r="M87" s="4"/>
      <c r="N87" s="4" t="e">
        <f t="shared" ca="1" si="9"/>
        <v>#NAME?</v>
      </c>
      <c r="O87" s="4" t="e">
        <f t="shared" ca="1" si="9"/>
        <v>#NAME?</v>
      </c>
      <c r="P87" s="4" t="e">
        <f t="shared" ca="1" si="9"/>
        <v>#NAME?</v>
      </c>
      <c r="Q87" s="4" t="e">
        <f t="shared" ca="1" si="9"/>
        <v>#NAME?</v>
      </c>
      <c r="R87" s="4" t="e">
        <f t="shared" ca="1" si="9"/>
        <v>#NAME?</v>
      </c>
    </row>
    <row r="88" spans="1:18" ht="12.75" customHeight="1">
      <c r="A88" s="4">
        <v>5</v>
      </c>
      <c r="B88" s="4">
        <v>3</v>
      </c>
      <c r="C88" s="4">
        <v>3</v>
      </c>
      <c r="D88" s="4">
        <v>3</v>
      </c>
      <c r="E88" s="4">
        <v>3</v>
      </c>
      <c r="F88" s="4">
        <v>3</v>
      </c>
      <c r="G88" s="4">
        <f>SUM(B88:F88)</f>
        <v>15</v>
      </c>
      <c r="H88" s="4" t="e">
        <f ca="1">IF(GT(B88,0),B$83, "")</f>
        <v>#NAME?</v>
      </c>
      <c r="I88" s="4" t="e">
        <f ca="1">IF(GT(C88,0),C$83, "")</f>
        <v>#NAME?</v>
      </c>
      <c r="J88" s="4" t="e">
        <f ca="1">IF(GT(D88,0),D$83, "")</f>
        <v>#NAME?</v>
      </c>
      <c r="K88" s="4" t="e">
        <f ca="1">IF(GT(E88,0),E$83, "")</f>
        <v>#NAME?</v>
      </c>
      <c r="L88" s="4" t="e">
        <f ca="1">IF(GT(F88,0),F$83, "")</f>
        <v>#NAME?</v>
      </c>
      <c r="M88" s="4"/>
      <c r="N88" s="4" t="e">
        <f t="shared" ca="1" si="9"/>
        <v>#NAME?</v>
      </c>
      <c r="O88" s="4" t="e">
        <f t="shared" ca="1" si="9"/>
        <v>#NAME?</v>
      </c>
      <c r="P88" s="4" t="e">
        <f t="shared" ca="1" si="9"/>
        <v>#NAME?</v>
      </c>
      <c r="Q88" s="4" t="e">
        <f t="shared" ca="1" si="9"/>
        <v>#NAME?</v>
      </c>
      <c r="R88" s="4" t="e">
        <f t="shared" ca="1" si="9"/>
        <v>#NAME?</v>
      </c>
    </row>
    <row r="89" spans="1:18" ht="12.75" customHeight="1">
      <c r="A89" s="4"/>
      <c r="B89" s="4"/>
      <c r="C89" s="4"/>
      <c r="D89" s="4"/>
      <c r="E89" s="4"/>
      <c r="F89" s="4"/>
      <c r="G89" s="4"/>
      <c r="H89" s="4"/>
      <c r="I89" s="4"/>
      <c r="J89" s="4"/>
      <c r="K89" s="4"/>
      <c r="L89" s="4"/>
      <c r="M89" s="4"/>
      <c r="N89" s="4"/>
      <c r="O89" s="4"/>
      <c r="P89" s="4"/>
      <c r="Q89" s="4"/>
      <c r="R89" s="4"/>
    </row>
    <row r="90" spans="1:18" ht="12.75" customHeight="1">
      <c r="A90" s="4"/>
      <c r="B90" s="4"/>
      <c r="C90" s="4"/>
      <c r="D90" s="4"/>
      <c r="E90" s="4"/>
      <c r="F90" s="4"/>
      <c r="G90" s="4"/>
      <c r="H90" s="4"/>
      <c r="I90" s="4"/>
      <c r="J90" s="4"/>
      <c r="K90" s="4"/>
      <c r="L90" s="4"/>
      <c r="M90" s="4"/>
      <c r="N90" s="4"/>
      <c r="O90" s="4"/>
      <c r="P90" s="4"/>
      <c r="Q90" s="4"/>
      <c r="R90" s="4"/>
    </row>
    <row r="91" spans="1:18" ht="12.75" customHeight="1">
      <c r="A91" s="3" t="str">
        <f>PlayerAbilities!A158</f>
        <v>邪教徒</v>
      </c>
      <c r="B91" s="3" t="str">
        <f>PlayerAbilities!C158</f>
        <v>暗言字：痛</v>
      </c>
      <c r="C91" s="3" t="str">
        <f>PlayerAbilities!C161</f>
        <v>精髓榨取</v>
      </c>
      <c r="D91" s="3" t="str">
        <f>PlayerAbilities!C164</f>
        <v>精神鞭笞</v>
      </c>
      <c r="E91" s="3" t="str">
        <f>PlayerAbilities!C167</f>
        <v>暗言字：死</v>
      </c>
      <c r="F91" s="3" t="str">
        <f>PlayerAbilities!C170</f>
        <v>暗言字：惧</v>
      </c>
      <c r="G91" s="3"/>
      <c r="H91" s="3"/>
      <c r="I91" s="3"/>
      <c r="J91" s="3"/>
      <c r="K91" s="3"/>
      <c r="L91" s="3"/>
      <c r="M91" s="3"/>
      <c r="N91" s="3"/>
      <c r="O91" s="3"/>
      <c r="P91" s="3"/>
      <c r="Q91" s="3"/>
      <c r="R91" s="3"/>
    </row>
    <row r="92" spans="1:18" ht="12.75" customHeight="1">
      <c r="A92" s="3"/>
      <c r="B92" s="3" t="s">
        <v>568</v>
      </c>
      <c r="C92" s="3" t="s">
        <v>569</v>
      </c>
      <c r="D92" s="3" t="s">
        <v>570</v>
      </c>
      <c r="E92" s="3" t="s">
        <v>571</v>
      </c>
      <c r="F92" s="3" t="s">
        <v>572</v>
      </c>
      <c r="G92" s="3"/>
      <c r="H92" s="3"/>
      <c r="I92" s="3"/>
      <c r="J92" s="3"/>
      <c r="K92" s="3"/>
      <c r="L92" s="3"/>
      <c r="M92" s="3"/>
      <c r="N92" s="3"/>
      <c r="O92" s="3"/>
      <c r="P92" s="3"/>
      <c r="Q92" s="3"/>
      <c r="R92" s="3"/>
    </row>
    <row r="93" spans="1:18" ht="12.75" customHeight="1">
      <c r="A93" s="4">
        <v>1</v>
      </c>
      <c r="B93" s="4">
        <v>1</v>
      </c>
      <c r="C93" s="4">
        <v>1</v>
      </c>
      <c r="D93" s="4">
        <v>1</v>
      </c>
      <c r="E93" s="4">
        <v>0</v>
      </c>
      <c r="F93" s="4">
        <v>0</v>
      </c>
      <c r="G93" s="4">
        <f>SUM(B93:F93)</f>
        <v>3</v>
      </c>
      <c r="H93" s="4" t="e">
        <f ca="1">IF(GT(B93,0),B$92, "")</f>
        <v>#NAME?</v>
      </c>
      <c r="I93" s="4" t="e">
        <f ca="1">IF(GT(C93,0),C$92, "")</f>
        <v>#NAME?</v>
      </c>
      <c r="J93" s="4" t="e">
        <f ca="1">IF(GT(D93,0),D$92, "")</f>
        <v>#NAME?</v>
      </c>
      <c r="K93" s="4" t="e">
        <f ca="1">IF(GT(E93,0),E$92, "")</f>
        <v>#NAME?</v>
      </c>
      <c r="L93" s="4" t="e">
        <f ca="1">IF(GT(F93,0),F$92, "")</f>
        <v>#NAME?</v>
      </c>
      <c r="M93" s="4"/>
      <c r="N93" s="4" t="e">
        <f t="shared" ref="N93:R97" ca="1" si="10">IF((LEN(H93)&gt;0), CONCATENATE("SelectHeroSkill(source, ", H93, ");"), "")</f>
        <v>#NAME?</v>
      </c>
      <c r="O93" s="4" t="e">
        <f t="shared" ca="1" si="10"/>
        <v>#NAME?</v>
      </c>
      <c r="P93" s="4" t="e">
        <f t="shared" ca="1" si="10"/>
        <v>#NAME?</v>
      </c>
      <c r="Q93" s="4" t="e">
        <f t="shared" ca="1" si="10"/>
        <v>#NAME?</v>
      </c>
      <c r="R93" s="4" t="e">
        <f t="shared" ca="1" si="10"/>
        <v>#NAME?</v>
      </c>
    </row>
    <row r="94" spans="1:18" ht="12.75" customHeight="1">
      <c r="A94" s="4">
        <v>2</v>
      </c>
      <c r="B94" s="4">
        <v>2</v>
      </c>
      <c r="C94" s="4">
        <v>1</v>
      </c>
      <c r="D94" s="4">
        <v>1</v>
      </c>
      <c r="E94" s="4">
        <v>1</v>
      </c>
      <c r="F94" s="4">
        <v>1</v>
      </c>
      <c r="G94" s="4">
        <f>SUM(B94:F94)</f>
        <v>6</v>
      </c>
      <c r="H94" s="4" t="e">
        <f ca="1">IF(GT(B94,0),B$92, "")</f>
        <v>#NAME?</v>
      </c>
      <c r="I94" s="4" t="e">
        <f ca="1">IF(GT(C94,0),C$92, "")</f>
        <v>#NAME?</v>
      </c>
      <c r="J94" s="4" t="e">
        <f ca="1">IF(GT(D94,0),D$92, "")</f>
        <v>#NAME?</v>
      </c>
      <c r="K94" s="4" t="e">
        <f ca="1">IF(GT(E94,0),E$92, "")</f>
        <v>#NAME?</v>
      </c>
      <c r="L94" s="4" t="e">
        <f ca="1">IF(GT(F94,0),F$92, "")</f>
        <v>#NAME?</v>
      </c>
      <c r="M94" s="4"/>
      <c r="N94" s="4" t="e">
        <f t="shared" ca="1" si="10"/>
        <v>#NAME?</v>
      </c>
      <c r="O94" s="4" t="e">
        <f t="shared" ca="1" si="10"/>
        <v>#NAME?</v>
      </c>
      <c r="P94" s="4" t="e">
        <f t="shared" ca="1" si="10"/>
        <v>#NAME?</v>
      </c>
      <c r="Q94" s="4" t="e">
        <f t="shared" ca="1" si="10"/>
        <v>#NAME?</v>
      </c>
      <c r="R94" s="4" t="e">
        <f t="shared" ca="1" si="10"/>
        <v>#NAME?</v>
      </c>
    </row>
    <row r="95" spans="1:18" ht="12.75" customHeight="1">
      <c r="A95" s="4">
        <v>3</v>
      </c>
      <c r="B95" s="4">
        <v>3</v>
      </c>
      <c r="C95" s="4">
        <v>1</v>
      </c>
      <c r="D95" s="4">
        <v>2</v>
      </c>
      <c r="E95" s="4">
        <v>2</v>
      </c>
      <c r="F95" s="4">
        <v>1</v>
      </c>
      <c r="G95" s="4">
        <f>SUM(B95:F95)</f>
        <v>9</v>
      </c>
      <c r="H95" s="4" t="e">
        <f ca="1">IF(GT(B95,0),B$92, "")</f>
        <v>#NAME?</v>
      </c>
      <c r="I95" s="4" t="e">
        <f ca="1">IF(GT(C95,0),C$92, "")</f>
        <v>#NAME?</v>
      </c>
      <c r="J95" s="4" t="e">
        <f ca="1">IF(GT(D95,0),D$92, "")</f>
        <v>#NAME?</v>
      </c>
      <c r="K95" s="4" t="e">
        <f ca="1">IF(GT(E95,0),E$92, "")</f>
        <v>#NAME?</v>
      </c>
      <c r="L95" s="4" t="e">
        <f ca="1">IF(GT(F95,0),F$92, "")</f>
        <v>#NAME?</v>
      </c>
      <c r="M95" s="4"/>
      <c r="N95" s="4" t="e">
        <f t="shared" ca="1" si="10"/>
        <v>#NAME?</v>
      </c>
      <c r="O95" s="4" t="e">
        <f t="shared" ca="1" si="10"/>
        <v>#NAME?</v>
      </c>
      <c r="P95" s="4" t="e">
        <f t="shared" ca="1" si="10"/>
        <v>#NAME?</v>
      </c>
      <c r="Q95" s="4" t="e">
        <f t="shared" ca="1" si="10"/>
        <v>#NAME?</v>
      </c>
      <c r="R95" s="4" t="e">
        <f t="shared" ca="1" si="10"/>
        <v>#NAME?</v>
      </c>
    </row>
    <row r="96" spans="1:18" ht="12.75" customHeight="1">
      <c r="A96" s="4">
        <v>4</v>
      </c>
      <c r="B96" s="4">
        <v>3</v>
      </c>
      <c r="C96" s="4">
        <v>2</v>
      </c>
      <c r="D96" s="4">
        <v>3</v>
      </c>
      <c r="E96" s="4">
        <v>2</v>
      </c>
      <c r="F96" s="4">
        <v>2</v>
      </c>
      <c r="G96" s="4">
        <f>SUM(B96:F96)</f>
        <v>12</v>
      </c>
      <c r="H96" s="4" t="e">
        <f ca="1">IF(GT(B96,0),B$92, "")</f>
        <v>#NAME?</v>
      </c>
      <c r="I96" s="4" t="e">
        <f ca="1">IF(GT(C96,0),C$92, "")</f>
        <v>#NAME?</v>
      </c>
      <c r="J96" s="4" t="e">
        <f ca="1">IF(GT(D96,0),D$92, "")</f>
        <v>#NAME?</v>
      </c>
      <c r="K96" s="4" t="e">
        <f ca="1">IF(GT(E96,0),E$92, "")</f>
        <v>#NAME?</v>
      </c>
      <c r="L96" s="4" t="e">
        <f ca="1">IF(GT(F96,0),F$92, "")</f>
        <v>#NAME?</v>
      </c>
      <c r="M96" s="4"/>
      <c r="N96" s="4" t="e">
        <f t="shared" ca="1" si="10"/>
        <v>#NAME?</v>
      </c>
      <c r="O96" s="4" t="e">
        <f t="shared" ca="1" si="10"/>
        <v>#NAME?</v>
      </c>
      <c r="P96" s="4" t="e">
        <f t="shared" ca="1" si="10"/>
        <v>#NAME?</v>
      </c>
      <c r="Q96" s="4" t="e">
        <f t="shared" ca="1" si="10"/>
        <v>#NAME?</v>
      </c>
      <c r="R96" s="4" t="e">
        <f t="shared" ca="1" si="10"/>
        <v>#NAME?</v>
      </c>
    </row>
    <row r="97" spans="1:18" ht="12.75" customHeight="1">
      <c r="A97" s="4">
        <v>5</v>
      </c>
      <c r="B97" s="4">
        <v>3</v>
      </c>
      <c r="C97" s="4">
        <v>3</v>
      </c>
      <c r="D97" s="4">
        <v>3</v>
      </c>
      <c r="E97" s="4">
        <v>3</v>
      </c>
      <c r="F97" s="4">
        <v>3</v>
      </c>
      <c r="G97" s="4">
        <f>SUM(B97:F97)</f>
        <v>15</v>
      </c>
      <c r="H97" s="4" t="e">
        <f ca="1">IF(GT(B97,0),B$92, "")</f>
        <v>#NAME?</v>
      </c>
      <c r="I97" s="4" t="e">
        <f ca="1">IF(GT(C97,0),C$92, "")</f>
        <v>#NAME?</v>
      </c>
      <c r="J97" s="4" t="e">
        <f ca="1">IF(GT(D97,0),D$92, "")</f>
        <v>#NAME?</v>
      </c>
      <c r="K97" s="4" t="e">
        <f ca="1">IF(GT(E97,0),E$92, "")</f>
        <v>#NAME?</v>
      </c>
      <c r="L97" s="4" t="e">
        <f ca="1">IF(GT(F97,0),F$92, "")</f>
        <v>#NAME?</v>
      </c>
      <c r="M97" s="4"/>
      <c r="N97" s="4" t="e">
        <f t="shared" ca="1" si="10"/>
        <v>#NAME?</v>
      </c>
      <c r="O97" s="4" t="e">
        <f t="shared" ca="1" si="10"/>
        <v>#NAME?</v>
      </c>
      <c r="P97" s="4" t="e">
        <f t="shared" ca="1" si="10"/>
        <v>#NAME?</v>
      </c>
      <c r="Q97" s="4" t="e">
        <f t="shared" ca="1" si="10"/>
        <v>#NAME?</v>
      </c>
      <c r="R97" s="4" t="e">
        <f t="shared" ca="1" si="10"/>
        <v>#NAME?</v>
      </c>
    </row>
    <row r="98" spans="1:18" ht="12.75" customHeight="1">
      <c r="A98" s="4"/>
      <c r="B98" s="4"/>
      <c r="C98" s="4"/>
      <c r="D98" s="4"/>
      <c r="E98" s="4"/>
      <c r="F98" s="4"/>
      <c r="G98" s="4"/>
      <c r="H98" s="4"/>
      <c r="I98" s="4"/>
      <c r="J98" s="4"/>
      <c r="K98" s="4"/>
      <c r="L98" s="4"/>
      <c r="M98" s="4"/>
      <c r="N98" s="4"/>
      <c r="O98" s="4"/>
      <c r="P98" s="4"/>
      <c r="Q98" s="4"/>
      <c r="R98" s="4"/>
    </row>
    <row r="99" spans="1:18" ht="12.75" customHeight="1">
      <c r="A99" s="4"/>
      <c r="B99" s="4"/>
      <c r="C99" s="4"/>
      <c r="D99" s="4"/>
      <c r="E99" s="4"/>
      <c r="F99" s="4"/>
      <c r="G99" s="4"/>
      <c r="H99" s="4"/>
      <c r="I99" s="4"/>
      <c r="J99" s="4"/>
      <c r="K99" s="4"/>
      <c r="L99" s="4"/>
      <c r="M99" s="4"/>
      <c r="N99" s="4"/>
      <c r="O99" s="4"/>
      <c r="P99" s="4"/>
      <c r="Q99" s="4"/>
      <c r="R99" s="4"/>
    </row>
  </sheetData>
  <phoneticPr fontId="7"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L25"/>
  <sheetViews>
    <sheetView workbookViewId="0">
      <selection sqref="A1:J1"/>
    </sheetView>
  </sheetViews>
  <sheetFormatPr defaultColWidth="17.28515625" defaultRowHeight="16.5"/>
  <cols>
    <col min="1" max="2" width="6" style="11" customWidth="1"/>
    <col min="3" max="3" width="20.140625" style="11" customWidth="1"/>
    <col min="4" max="4" width="16.28515625" style="11" customWidth="1"/>
    <col min="5" max="5" width="22.5703125" style="11" customWidth="1"/>
    <col min="6" max="6" width="20" style="11" customWidth="1"/>
    <col min="7" max="7" width="15.140625" style="11" customWidth="1"/>
    <col min="8" max="8" width="8.140625" style="11" customWidth="1"/>
    <col min="9" max="9" width="52.42578125" style="11" customWidth="1"/>
    <col min="10" max="10" width="11" style="11" customWidth="1"/>
    <col min="11" max="12" width="15.28515625" style="11" customWidth="1"/>
    <col min="13" max="16384" width="17.28515625" style="11"/>
  </cols>
  <sheetData>
    <row r="1" spans="1:12">
      <c r="A1" s="185" t="s">
        <v>57</v>
      </c>
      <c r="B1" s="184"/>
      <c r="C1" s="184"/>
      <c r="D1" s="184"/>
      <c r="E1" s="184"/>
      <c r="F1" s="184"/>
      <c r="G1" s="184"/>
      <c r="H1" s="184"/>
      <c r="I1" s="184"/>
      <c r="J1" s="184"/>
      <c r="K1" s="13"/>
      <c r="L1" s="13"/>
    </row>
    <row r="2" spans="1:12">
      <c r="A2" s="185" t="s">
        <v>58</v>
      </c>
      <c r="B2" s="184"/>
      <c r="C2" s="184"/>
      <c r="D2" s="184"/>
      <c r="E2" s="184"/>
      <c r="F2" s="184"/>
      <c r="G2" s="184"/>
      <c r="H2" s="184"/>
      <c r="I2" s="184"/>
      <c r="J2" s="184"/>
      <c r="K2" s="13"/>
      <c r="L2" s="13"/>
    </row>
    <row r="3" spans="1:12">
      <c r="A3" s="13"/>
      <c r="B3" s="13"/>
      <c r="C3" s="13"/>
      <c r="D3" s="13"/>
      <c r="E3" s="13"/>
      <c r="F3" s="13"/>
      <c r="G3" s="13"/>
      <c r="H3" s="13"/>
      <c r="I3" s="13"/>
      <c r="J3" s="13"/>
      <c r="K3" s="13"/>
      <c r="L3" s="13"/>
    </row>
    <row r="4" spans="1:12">
      <c r="A4" s="14"/>
      <c r="B4" s="12" t="s">
        <v>77</v>
      </c>
      <c r="C4" s="14"/>
      <c r="D4" s="14"/>
      <c r="E4" s="14"/>
      <c r="F4" s="14"/>
      <c r="G4" s="14"/>
      <c r="H4" s="14"/>
      <c r="I4" s="15" t="s">
        <v>79</v>
      </c>
      <c r="J4" s="16" t="s">
        <v>103</v>
      </c>
      <c r="K4" s="17" t="s">
        <v>105</v>
      </c>
      <c r="L4" s="14"/>
    </row>
    <row r="5" spans="1:12">
      <c r="A5" s="183" t="s">
        <v>253</v>
      </c>
      <c r="B5" s="12">
        <v>1</v>
      </c>
      <c r="C5" s="14" t="s">
        <v>345</v>
      </c>
      <c r="D5" s="14" t="s">
        <v>347</v>
      </c>
      <c r="E5" s="14" t="s">
        <v>348</v>
      </c>
      <c r="F5" s="14" t="s">
        <v>350</v>
      </c>
      <c r="G5" s="14"/>
      <c r="H5" s="14"/>
      <c r="I5" s="186" t="s">
        <v>351</v>
      </c>
      <c r="J5" s="188"/>
      <c r="K5" s="17"/>
      <c r="L5" s="14"/>
    </row>
    <row r="6" spans="1:12">
      <c r="A6" s="184"/>
      <c r="B6" s="12">
        <v>2</v>
      </c>
      <c r="C6" s="14" t="s">
        <v>385</v>
      </c>
      <c r="D6" s="14" t="s">
        <v>347</v>
      </c>
      <c r="E6" s="14" t="s">
        <v>348</v>
      </c>
      <c r="F6" s="14" t="s">
        <v>350</v>
      </c>
      <c r="G6" s="14" t="s">
        <v>386</v>
      </c>
      <c r="H6" s="14"/>
      <c r="I6" s="187"/>
      <c r="J6" s="187"/>
      <c r="K6" s="17"/>
      <c r="L6" s="14"/>
    </row>
    <row r="7" spans="1:12">
      <c r="A7" s="184"/>
      <c r="B7" s="12">
        <v>3</v>
      </c>
      <c r="C7" s="14" t="s">
        <v>390</v>
      </c>
      <c r="D7" s="14" t="s">
        <v>391</v>
      </c>
      <c r="E7" s="14" t="s">
        <v>347</v>
      </c>
      <c r="F7" s="14" t="s">
        <v>393</v>
      </c>
      <c r="G7" s="14"/>
      <c r="H7" s="14"/>
      <c r="I7" s="187"/>
      <c r="J7" s="187"/>
      <c r="K7" s="17"/>
      <c r="L7" s="14"/>
    </row>
    <row r="8" spans="1:12">
      <c r="A8" s="184"/>
      <c r="B8" s="12">
        <v>4</v>
      </c>
      <c r="C8" s="14" t="s">
        <v>398</v>
      </c>
      <c r="D8" s="14" t="s">
        <v>400</v>
      </c>
      <c r="E8" s="14" t="s">
        <v>348</v>
      </c>
      <c r="F8" s="14" t="s">
        <v>347</v>
      </c>
      <c r="G8" s="14" t="s">
        <v>386</v>
      </c>
      <c r="H8" s="14" t="s">
        <v>401</v>
      </c>
      <c r="I8" s="187"/>
      <c r="J8" s="187"/>
      <c r="K8" s="17"/>
      <c r="L8" s="14"/>
    </row>
    <row r="9" spans="1:12">
      <c r="A9" s="184"/>
      <c r="B9" s="12">
        <v>5</v>
      </c>
      <c r="C9" s="14" t="s">
        <v>403</v>
      </c>
      <c r="D9" s="14" t="s">
        <v>401</v>
      </c>
      <c r="E9" s="14" t="s">
        <v>400</v>
      </c>
      <c r="F9" s="14"/>
      <c r="G9" s="14"/>
      <c r="H9" s="14"/>
      <c r="I9" s="187"/>
      <c r="J9" s="187"/>
      <c r="K9" s="17"/>
      <c r="L9" s="14"/>
    </row>
    <row r="10" spans="1:12">
      <c r="A10" s="184"/>
      <c r="B10" s="12">
        <v>6</v>
      </c>
      <c r="C10" s="14" t="s">
        <v>407</v>
      </c>
      <c r="D10" s="14" t="s">
        <v>408</v>
      </c>
      <c r="E10" s="14" t="s">
        <v>409</v>
      </c>
      <c r="F10" s="14"/>
      <c r="G10" s="14"/>
      <c r="H10" s="14"/>
      <c r="I10" s="187"/>
      <c r="J10" s="187"/>
      <c r="K10" s="17"/>
      <c r="L10" s="14"/>
    </row>
    <row r="11" spans="1:12">
      <c r="A11" s="183" t="s">
        <v>418</v>
      </c>
      <c r="B11" s="12"/>
      <c r="C11" s="14" t="s">
        <v>345</v>
      </c>
      <c r="D11" s="14" t="s">
        <v>423</v>
      </c>
      <c r="E11" s="14" t="s">
        <v>425</v>
      </c>
      <c r="F11" s="14" t="s">
        <v>427</v>
      </c>
      <c r="G11" s="14"/>
      <c r="H11" s="14"/>
      <c r="I11" s="15"/>
      <c r="J11" s="16"/>
      <c r="K11" s="17"/>
      <c r="L11" s="14"/>
    </row>
    <row r="12" spans="1:12">
      <c r="A12" s="184"/>
      <c r="B12" s="12"/>
      <c r="C12" s="14" t="s">
        <v>385</v>
      </c>
      <c r="D12" s="14" t="s">
        <v>423</v>
      </c>
      <c r="E12" s="14" t="s">
        <v>425</v>
      </c>
      <c r="F12" s="14" t="s">
        <v>434</v>
      </c>
      <c r="G12" s="14"/>
      <c r="H12" s="14"/>
      <c r="I12" s="15"/>
      <c r="J12" s="16"/>
      <c r="K12" s="17"/>
      <c r="L12" s="14"/>
    </row>
    <row r="13" spans="1:12">
      <c r="A13" s="184"/>
      <c r="B13" s="12"/>
      <c r="C13" s="14" t="s">
        <v>390</v>
      </c>
      <c r="D13" s="14" t="s">
        <v>439</v>
      </c>
      <c r="E13" s="14" t="s">
        <v>441</v>
      </c>
      <c r="F13" s="14"/>
      <c r="G13" s="14"/>
      <c r="H13" s="14"/>
      <c r="I13" s="15"/>
      <c r="J13" s="16"/>
      <c r="K13" s="17"/>
      <c r="L13" s="14"/>
    </row>
    <row r="14" spans="1:12">
      <c r="A14" s="184"/>
      <c r="B14" s="12"/>
      <c r="C14" s="14" t="s">
        <v>398</v>
      </c>
      <c r="D14" s="14" t="s">
        <v>439</v>
      </c>
      <c r="E14" s="14" t="s">
        <v>448</v>
      </c>
      <c r="F14" s="14" t="s">
        <v>449</v>
      </c>
      <c r="G14" s="14" t="s">
        <v>451</v>
      </c>
      <c r="H14" s="14" t="s">
        <v>452</v>
      </c>
      <c r="I14" s="15"/>
      <c r="J14" s="16"/>
      <c r="K14" s="17"/>
      <c r="L14" s="14"/>
    </row>
    <row r="15" spans="1:12">
      <c r="A15" s="184"/>
      <c r="B15" s="12"/>
      <c r="C15" s="14" t="s">
        <v>403</v>
      </c>
      <c r="D15" s="14" t="s">
        <v>452</v>
      </c>
      <c r="E15" s="14" t="s">
        <v>439</v>
      </c>
      <c r="F15" s="14"/>
      <c r="G15" s="14"/>
      <c r="H15" s="14"/>
      <c r="I15" s="15"/>
      <c r="J15" s="16"/>
      <c r="K15" s="17"/>
      <c r="L15" s="14"/>
    </row>
    <row r="16" spans="1:12">
      <c r="A16" s="184"/>
      <c r="B16" s="12"/>
      <c r="C16" s="14" t="s">
        <v>407</v>
      </c>
      <c r="D16" s="14" t="s">
        <v>456</v>
      </c>
      <c r="E16" s="14"/>
      <c r="F16" s="14"/>
      <c r="G16" s="14"/>
      <c r="H16" s="14"/>
      <c r="I16" s="15"/>
      <c r="J16" s="16"/>
      <c r="K16" s="17"/>
      <c r="L16" s="14"/>
    </row>
    <row r="17" spans="1:12">
      <c r="A17" s="183" t="s">
        <v>457</v>
      </c>
      <c r="B17" s="12"/>
      <c r="C17" s="14" t="s">
        <v>460</v>
      </c>
      <c r="D17" s="14" t="s">
        <v>461</v>
      </c>
      <c r="E17" s="14" t="s">
        <v>462</v>
      </c>
      <c r="F17" s="14"/>
      <c r="G17" s="14"/>
      <c r="H17" s="14"/>
      <c r="I17" s="15"/>
      <c r="J17" s="16"/>
      <c r="K17" s="17"/>
      <c r="L17" s="14"/>
    </row>
    <row r="18" spans="1:12">
      <c r="A18" s="184"/>
      <c r="B18" s="12"/>
      <c r="C18" s="14" t="s">
        <v>465</v>
      </c>
      <c r="D18" s="14" t="s">
        <v>96</v>
      </c>
      <c r="E18" s="14" t="s">
        <v>461</v>
      </c>
      <c r="F18" s="14" t="s">
        <v>400</v>
      </c>
      <c r="G18" s="14" t="s">
        <v>462</v>
      </c>
      <c r="H18" s="14"/>
      <c r="I18" s="15"/>
      <c r="J18" s="16"/>
      <c r="K18" s="17"/>
      <c r="L18" s="14"/>
    </row>
    <row r="19" spans="1:12">
      <c r="A19" s="184"/>
      <c r="B19" s="12"/>
      <c r="C19" s="14" t="s">
        <v>469</v>
      </c>
      <c r="D19" s="14" t="s">
        <v>471</v>
      </c>
      <c r="E19" s="14" t="s">
        <v>461</v>
      </c>
      <c r="F19" s="14" t="s">
        <v>400</v>
      </c>
      <c r="G19" s="14" t="s">
        <v>96</v>
      </c>
      <c r="H19" s="14" t="s">
        <v>461</v>
      </c>
      <c r="I19" s="15"/>
      <c r="J19" s="16"/>
      <c r="K19" s="17"/>
      <c r="L19" s="14"/>
    </row>
    <row r="20" spans="1:12">
      <c r="A20" s="184"/>
      <c r="B20" s="12"/>
      <c r="C20" s="18" t="s">
        <v>474</v>
      </c>
      <c r="D20" s="14" t="s">
        <v>471</v>
      </c>
      <c r="E20" s="14" t="s">
        <v>461</v>
      </c>
      <c r="F20" s="14" t="s">
        <v>400</v>
      </c>
      <c r="G20" s="14" t="s">
        <v>96</v>
      </c>
      <c r="H20" s="14" t="s">
        <v>461</v>
      </c>
      <c r="I20" s="15"/>
      <c r="J20" s="16"/>
      <c r="K20" s="17"/>
      <c r="L20" s="14"/>
    </row>
    <row r="21" spans="1:12">
      <c r="A21" s="183" t="s">
        <v>484</v>
      </c>
      <c r="B21" s="12"/>
      <c r="C21" s="14" t="s">
        <v>460</v>
      </c>
      <c r="D21" s="14" t="s">
        <v>485</v>
      </c>
      <c r="E21" s="14" t="s">
        <v>486</v>
      </c>
      <c r="F21" s="14" t="s">
        <v>42</v>
      </c>
      <c r="G21" s="14"/>
      <c r="H21" s="14"/>
      <c r="I21" s="15"/>
      <c r="J21" s="16"/>
      <c r="K21" s="17"/>
      <c r="L21" s="14"/>
    </row>
    <row r="22" spans="1:12">
      <c r="A22" s="184"/>
      <c r="B22" s="12"/>
      <c r="C22" s="18" t="s">
        <v>487</v>
      </c>
      <c r="D22" s="14" t="s">
        <v>488</v>
      </c>
      <c r="E22" s="14" t="s">
        <v>489</v>
      </c>
      <c r="F22" s="14" t="s">
        <v>490</v>
      </c>
      <c r="G22" s="14"/>
      <c r="H22" s="14"/>
      <c r="I22" s="15"/>
      <c r="J22" s="16"/>
      <c r="K22" s="17"/>
      <c r="L22" s="14"/>
    </row>
    <row r="23" spans="1:12">
      <c r="A23" s="184"/>
      <c r="B23" s="12"/>
      <c r="C23" s="14" t="s">
        <v>469</v>
      </c>
      <c r="D23" s="14" t="s">
        <v>491</v>
      </c>
      <c r="E23" s="14" t="s">
        <v>492</v>
      </c>
      <c r="F23" s="14" t="s">
        <v>493</v>
      </c>
      <c r="G23" s="14"/>
      <c r="H23" s="14"/>
      <c r="I23" s="15"/>
      <c r="J23" s="16"/>
      <c r="K23" s="17"/>
      <c r="L23" s="14"/>
    </row>
    <row r="24" spans="1:12">
      <c r="A24" s="184"/>
      <c r="B24" s="12"/>
      <c r="C24" s="14" t="s">
        <v>496</v>
      </c>
      <c r="D24" s="14" t="s">
        <v>488</v>
      </c>
      <c r="E24" s="14" t="s">
        <v>497</v>
      </c>
      <c r="F24" s="14" t="s">
        <v>498</v>
      </c>
      <c r="G24" s="14" t="s">
        <v>46</v>
      </c>
      <c r="H24" s="14"/>
      <c r="I24" s="15"/>
      <c r="J24" s="16"/>
      <c r="K24" s="17"/>
      <c r="L24" s="14"/>
    </row>
    <row r="25" spans="1:12">
      <c r="A25" s="14"/>
      <c r="B25" s="12"/>
      <c r="C25" s="14"/>
      <c r="D25" s="14"/>
      <c r="E25" s="14"/>
      <c r="F25" s="14"/>
      <c r="G25" s="14"/>
      <c r="H25" s="14"/>
      <c r="I25" s="15"/>
      <c r="J25" s="16"/>
      <c r="K25" s="17"/>
      <c r="L25" s="14"/>
    </row>
  </sheetData>
  <mergeCells count="8">
    <mergeCell ref="A11:A16"/>
    <mergeCell ref="A17:A20"/>
    <mergeCell ref="A21:A24"/>
    <mergeCell ref="A1:J1"/>
    <mergeCell ref="A2:J2"/>
    <mergeCell ref="A5:A10"/>
    <mergeCell ref="I5:I10"/>
    <mergeCell ref="J5:J10"/>
  </mergeCells>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PlayerAbilities</vt:lpstr>
      <vt:lpstr>BossAbilities</vt:lpstr>
      <vt:lpstr>CreepAbilities</vt:lpstr>
      <vt:lpstr>Champions</vt:lpstr>
      <vt:lpstr>ModelInfo</vt:lpstr>
      <vt:lpstr>SpellData</vt:lpstr>
      <vt:lpstr>HeroesSum</vt:lpstr>
      <vt:lpstr>LevelUp</vt:lpstr>
      <vt:lpstr>Scenarios</vt:lpstr>
      <vt:lpstr>HeroAI</vt:lpstr>
      <vt:lpstr>预更新说明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SHILONG SUN</dc:creator>
  <cp:lastModifiedBy>SHILONG SUN</cp:lastModifiedBy>
  <dcterms:created xsi:type="dcterms:W3CDTF">2015-10-10T18:19:52Z</dcterms:created>
  <dcterms:modified xsi:type="dcterms:W3CDTF">2024-01-03T14:49:37Z</dcterms:modified>
</cp:coreProperties>
</file>