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hisWorkbook"/>
  <mc:AlternateContent xmlns:mc="http://schemas.openxmlformats.org/markup-compatibility/2006">
    <mc:Choice Requires="x15">
      <x15ac:absPath xmlns:x15ac="http://schemas.microsoft.com/office/spreadsheetml/2010/11/ac" url="E:\Documents\Warcraft III\Maps\Zulaman-WE\dev\"/>
    </mc:Choice>
  </mc:AlternateContent>
  <xr:revisionPtr revIDLastSave="0" documentId="13_ncr:1_{BB433554-F5C2-49E2-A86C-B0807FF399CC}" xr6:coauthVersionLast="31" xr6:coauthVersionMax="31" xr10:uidLastSave="{00000000-0000-0000-0000-000000000000}"/>
  <bookViews>
    <workbookView xWindow="0" yWindow="60" windowWidth="20490" windowHeight="7380" activeTab="1" xr2:uid="{00000000-000D-0000-FFFF-FFFF00000000}"/>
  </bookViews>
  <sheets>
    <sheet name="Glyph" sheetId="13" r:id="rId1"/>
    <sheet name="Prefix" sheetId="15" r:id="rId2"/>
    <sheet name="Common" sheetId="14" r:id="rId3"/>
    <sheet name="Rare" sheetId="4" r:id="rId4"/>
    <sheet name="Class" sheetId="8" r:id="rId5"/>
    <sheet name="Legendary" sheetId="3" r:id="rId6"/>
    <sheet name="Set" sheetId="9" r:id="rId7"/>
    <sheet name="Consumable" sheetId="7" r:id="rId8"/>
    <sheet name="BossLoot" sheetId="10" r:id="rId9"/>
    <sheet name="MinionLoot" sheetId="11" r:id="rId10"/>
  </sheets>
  <calcPr calcId="179017" concurrentCalc="0"/>
</workbook>
</file>

<file path=xl/calcChain.xml><?xml version="1.0" encoding="utf-8"?>
<calcChain xmlns="http://schemas.openxmlformats.org/spreadsheetml/2006/main">
  <c r="D3" i="11" l="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96" i="11"/>
  <c r="D97" i="11"/>
  <c r="D2" i="11"/>
  <c r="K97" i="11"/>
  <c r="K96" i="11"/>
  <c r="K95" i="11"/>
  <c r="K94" i="11"/>
  <c r="K93" i="11"/>
  <c r="K92" i="11"/>
  <c r="K91" i="11"/>
  <c r="K90" i="11"/>
  <c r="K89" i="11"/>
  <c r="K88" i="11"/>
  <c r="K87" i="11"/>
  <c r="K86" i="11"/>
  <c r="K85" i="11"/>
  <c r="K84" i="11"/>
  <c r="K83" i="11"/>
  <c r="K82" i="11"/>
  <c r="K81" i="11"/>
  <c r="K80" i="11"/>
  <c r="K79" i="11"/>
  <c r="K78" i="11"/>
  <c r="K77" i="11"/>
  <c r="K76" i="11"/>
  <c r="K75" i="11"/>
  <c r="K74" i="11"/>
  <c r="K73" i="11"/>
  <c r="K72" i="11"/>
  <c r="K71" i="11"/>
  <c r="K70" i="11"/>
  <c r="K69" i="11"/>
  <c r="K68" i="11"/>
  <c r="K67" i="11"/>
  <c r="K66" i="11"/>
  <c r="K65" i="11"/>
  <c r="K64" i="11"/>
  <c r="K63" i="11"/>
  <c r="K62" i="11"/>
  <c r="K61" i="11"/>
  <c r="K60" i="11"/>
  <c r="K59" i="11"/>
  <c r="K58" i="11"/>
  <c r="K57" i="11"/>
  <c r="K56" i="11"/>
  <c r="K55" i="11"/>
  <c r="K54" i="11"/>
  <c r="K53" i="11"/>
  <c r="K52" i="11"/>
  <c r="K51" i="11"/>
  <c r="K50" i="11"/>
  <c r="K49" i="11"/>
  <c r="K48" i="11"/>
  <c r="K47" i="11"/>
  <c r="K46" i="11"/>
  <c r="K45" i="11"/>
  <c r="K44" i="11"/>
  <c r="K43" i="11"/>
  <c r="K42" i="11"/>
  <c r="K41" i="11"/>
  <c r="K40" i="11"/>
  <c r="K39" i="11"/>
  <c r="K38" i="11"/>
  <c r="K37" i="11"/>
  <c r="K36" i="11"/>
  <c r="K35" i="11"/>
  <c r="K34" i="11"/>
  <c r="K33" i="11"/>
  <c r="K32" i="11"/>
  <c r="K31" i="11"/>
  <c r="K30" i="11"/>
  <c r="K29" i="11"/>
  <c r="K28" i="11"/>
  <c r="K27" i="11"/>
  <c r="K26" i="11"/>
  <c r="K25" i="11"/>
  <c r="K24" i="11"/>
  <c r="K23" i="11"/>
  <c r="K22" i="11"/>
  <c r="K21" i="11"/>
  <c r="K20" i="11"/>
  <c r="K19" i="11"/>
  <c r="K18" i="11"/>
  <c r="K17" i="11"/>
  <c r="K16" i="11"/>
  <c r="K15" i="11"/>
  <c r="K14" i="11"/>
  <c r="K13" i="11"/>
  <c r="K12" i="11"/>
  <c r="K11" i="11"/>
  <c r="K10" i="11"/>
  <c r="K9" i="11"/>
  <c r="B9" i="11"/>
  <c r="B13" i="11"/>
  <c r="B17" i="11"/>
  <c r="B21" i="11"/>
  <c r="B25" i="11"/>
  <c r="B29" i="11"/>
  <c r="B33" i="11"/>
  <c r="B37" i="11"/>
  <c r="B41" i="11"/>
  <c r="B45" i="11"/>
  <c r="B49" i="11"/>
  <c r="B53" i="11"/>
  <c r="B57" i="11"/>
  <c r="B61" i="11"/>
  <c r="B65" i="11"/>
  <c r="B69" i="11"/>
  <c r="B73" i="11"/>
  <c r="B77" i="11"/>
  <c r="B81" i="11"/>
  <c r="B85" i="11"/>
  <c r="B89" i="11"/>
  <c r="B93" i="11"/>
  <c r="B97" i="11"/>
  <c r="K8" i="11"/>
  <c r="B8" i="11"/>
  <c r="B12" i="11"/>
  <c r="B16" i="11"/>
  <c r="B20" i="11"/>
  <c r="B24" i="11"/>
  <c r="B28" i="11"/>
  <c r="B32" i="11"/>
  <c r="B36" i="11"/>
  <c r="B40" i="11"/>
  <c r="B44" i="11"/>
  <c r="B48" i="11"/>
  <c r="B52" i="11"/>
  <c r="B56" i="11"/>
  <c r="B60" i="11"/>
  <c r="B64" i="11"/>
  <c r="B68" i="11"/>
  <c r="B72" i="11"/>
  <c r="B76" i="11"/>
  <c r="B80" i="11"/>
  <c r="B84" i="11"/>
  <c r="B88" i="11"/>
  <c r="B92" i="11"/>
  <c r="B96" i="11"/>
  <c r="K7" i="11"/>
  <c r="B7" i="11"/>
  <c r="B11" i="11"/>
  <c r="B15" i="11"/>
  <c r="B19" i="11"/>
  <c r="B23" i="11"/>
  <c r="B27" i="11"/>
  <c r="B31" i="11"/>
  <c r="B35" i="11"/>
  <c r="B39" i="11"/>
  <c r="B43" i="11"/>
  <c r="B47" i="11"/>
  <c r="B51" i="11"/>
  <c r="B55" i="11"/>
  <c r="B59" i="11"/>
  <c r="B63" i="11"/>
  <c r="B67" i="11"/>
  <c r="B71" i="11"/>
  <c r="B75" i="11"/>
  <c r="B79" i="11"/>
  <c r="B83" i="11"/>
  <c r="B87" i="11"/>
  <c r="B91" i="11"/>
  <c r="B95" i="11"/>
  <c r="K6" i="11"/>
  <c r="B6" i="11"/>
  <c r="B10" i="11"/>
  <c r="B14" i="11"/>
  <c r="B18" i="11"/>
  <c r="B22" i="11"/>
  <c r="B26" i="11"/>
  <c r="B30" i="11"/>
  <c r="B34" i="11"/>
  <c r="B38" i="11"/>
  <c r="B42" i="11"/>
  <c r="B46" i="11"/>
  <c r="B50" i="11"/>
  <c r="B54" i="11"/>
  <c r="B58" i="11"/>
  <c r="B62" i="11"/>
  <c r="B66" i="11"/>
  <c r="B70" i="11"/>
  <c r="B74" i="11"/>
  <c r="B78" i="11"/>
  <c r="B82" i="11"/>
  <c r="B86" i="11"/>
  <c r="B90" i="11"/>
  <c r="B94" i="11"/>
  <c r="K5" i="11"/>
  <c r="K4" i="11"/>
  <c r="K3" i="11"/>
  <c r="E3" i="11"/>
  <c r="F3" i="11"/>
  <c r="G3" i="11"/>
  <c r="E4" i="11"/>
  <c r="C3" i="11"/>
  <c r="C4" i="11"/>
  <c r="K2" i="11"/>
  <c r="F2" i="11"/>
  <c r="G2" i="11"/>
  <c r="H2" i="11"/>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48" i="10"/>
  <c r="A47" i="10"/>
  <c r="A46" i="10"/>
  <c r="A45" i="10"/>
  <c r="A43" i="10"/>
  <c r="A42" i="10"/>
  <c r="I41" i="10"/>
  <c r="H41" i="10"/>
  <c r="G41" i="10"/>
  <c r="F41" i="10"/>
  <c r="E41" i="10"/>
  <c r="D41" i="10"/>
  <c r="C41" i="10"/>
  <c r="J40" i="10"/>
  <c r="A40" i="10"/>
  <c r="J39" i="10"/>
  <c r="A39" i="10"/>
  <c r="J38" i="10"/>
  <c r="A38" i="10"/>
  <c r="J37" i="10"/>
  <c r="A37" i="10"/>
  <c r="J36" i="10"/>
  <c r="A36" i="10"/>
  <c r="J35" i="10"/>
  <c r="A35" i="10"/>
  <c r="J34" i="10"/>
  <c r="A34" i="10"/>
  <c r="J33" i="10"/>
  <c r="A33" i="10"/>
  <c r="J32" i="10"/>
  <c r="A32" i="10"/>
  <c r="J31" i="10"/>
  <c r="A31" i="10"/>
  <c r="J30" i="10"/>
  <c r="A30" i="10"/>
  <c r="J29" i="10"/>
  <c r="A29" i="10"/>
  <c r="J28" i="10"/>
  <c r="A28" i="10"/>
  <c r="J27" i="10"/>
  <c r="A27" i="10"/>
  <c r="J26" i="10"/>
  <c r="A26" i="10"/>
  <c r="J25" i="10"/>
  <c r="A25" i="10"/>
  <c r="A23" i="10"/>
  <c r="A22" i="10"/>
  <c r="A21" i="10"/>
  <c r="A20" i="10"/>
  <c r="A19" i="10"/>
  <c r="A18" i="10"/>
  <c r="A17" i="10"/>
  <c r="A16" i="10"/>
  <c r="A15" i="10"/>
  <c r="A14" i="10"/>
  <c r="A13" i="10"/>
  <c r="A12" i="10"/>
  <c r="A11" i="10"/>
  <c r="A10" i="10"/>
  <c r="A9" i="10"/>
  <c r="A8" i="10"/>
  <c r="A7" i="10"/>
  <c r="A6" i="10"/>
  <c r="A5" i="10"/>
  <c r="A4" i="10"/>
  <c r="A3" i="10"/>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L6" i="7"/>
  <c r="L5" i="7"/>
  <c r="L4" i="7"/>
  <c r="L3" i="7"/>
  <c r="L2" i="7"/>
  <c r="I2" i="11" a="1"/>
  <c r="I2" i="11"/>
  <c r="H3" i="11"/>
  <c r="C5" i="11"/>
  <c r="E5" i="11"/>
  <c r="F4" i="11"/>
  <c r="G4" i="11"/>
  <c r="E6" i="11"/>
  <c r="F5" i="11"/>
  <c r="G5" i="11"/>
  <c r="C6" i="11"/>
  <c r="I3" i="11"/>
  <c r="H4" i="11"/>
  <c r="I4" i="11"/>
  <c r="H5" i="11"/>
  <c r="C7" i="11"/>
  <c r="E7" i="11"/>
  <c r="F6" i="11"/>
  <c r="G6" i="11"/>
  <c r="H6" i="11"/>
  <c r="I5" i="11"/>
  <c r="L2" i="11"/>
  <c r="L4" i="11"/>
  <c r="L3" i="11"/>
  <c r="I6" i="11" a="1"/>
  <c r="I6" i="11"/>
  <c r="C8" i="11"/>
  <c r="E8" i="11"/>
  <c r="F7" i="11"/>
  <c r="G7" i="11"/>
  <c r="H7" i="11"/>
  <c r="L5" i="11"/>
  <c r="I7" i="11"/>
  <c r="C9" i="11"/>
  <c r="E9" i="11"/>
  <c r="F8" i="11"/>
  <c r="G8" i="11"/>
  <c r="H8" i="11"/>
  <c r="F9" i="11"/>
  <c r="G9" i="11"/>
  <c r="H9" i="11"/>
  <c r="L7" i="11"/>
  <c r="E10" i="11"/>
  <c r="I8" i="11"/>
  <c r="C10" i="11"/>
  <c r="L9" i="11"/>
  <c r="I9" i="11"/>
  <c r="L6" i="11"/>
  <c r="L8" i="11"/>
  <c r="C11" i="11"/>
  <c r="E11" i="11"/>
  <c r="F10" i="11"/>
  <c r="G10" i="11"/>
  <c r="H10" i="11"/>
  <c r="I10" i="11" a="1"/>
  <c r="I10" i="11"/>
  <c r="E12" i="11"/>
  <c r="F11" i="11"/>
  <c r="G11" i="11"/>
  <c r="H11" i="11"/>
  <c r="C12" i="11"/>
  <c r="L11" i="11"/>
  <c r="I11" i="11"/>
  <c r="E13" i="11"/>
  <c r="F12" i="11"/>
  <c r="G12" i="11"/>
  <c r="H12" i="11"/>
  <c r="F13" i="11"/>
  <c r="G13" i="11"/>
  <c r="H13" i="11"/>
  <c r="L12" i="11"/>
  <c r="C13" i="11"/>
  <c r="I12" i="11"/>
  <c r="E14" i="11"/>
  <c r="I13" i="11"/>
  <c r="C14" i="11"/>
  <c r="L13" i="11"/>
  <c r="L10" i="11"/>
  <c r="E15" i="11"/>
  <c r="F14" i="11"/>
  <c r="G14" i="11"/>
  <c r="H14" i="11"/>
  <c r="C15" i="11"/>
  <c r="C16" i="11"/>
  <c r="I14" i="11" a="1"/>
  <c r="I14" i="11"/>
  <c r="E16" i="11"/>
  <c r="F15" i="11"/>
  <c r="G15" i="11"/>
  <c r="H15" i="11"/>
  <c r="I15" i="11"/>
  <c r="E17" i="11"/>
  <c r="F16" i="11"/>
  <c r="G16" i="11"/>
  <c r="H16" i="11"/>
  <c r="C17" i="11"/>
  <c r="L16" i="11"/>
  <c r="C18" i="11"/>
  <c r="I16" i="11"/>
  <c r="F17" i="11"/>
  <c r="G17" i="11"/>
  <c r="H17" i="11"/>
  <c r="I17" i="11"/>
  <c r="E18" i="11"/>
  <c r="L17" i="11"/>
  <c r="L14" i="11"/>
  <c r="L15" i="11"/>
  <c r="E19" i="11"/>
  <c r="F18" i="11"/>
  <c r="G18" i="11"/>
  <c r="H18" i="11"/>
  <c r="C19" i="11"/>
  <c r="C20" i="11"/>
  <c r="I18" i="11" a="1"/>
  <c r="I18" i="11"/>
  <c r="E20" i="11"/>
  <c r="F19" i="11"/>
  <c r="G19" i="11"/>
  <c r="H19" i="11"/>
  <c r="I19" i="11"/>
  <c r="F20" i="11"/>
  <c r="G20" i="11"/>
  <c r="H20" i="11"/>
  <c r="E21" i="11"/>
  <c r="C21" i="11"/>
  <c r="I20" i="11"/>
  <c r="E22" i="11"/>
  <c r="F21" i="11"/>
  <c r="G21" i="11"/>
  <c r="H21" i="11"/>
  <c r="L19" i="11"/>
  <c r="C22" i="11"/>
  <c r="L18" i="11"/>
  <c r="I21" i="11"/>
  <c r="L20" i="11"/>
  <c r="L21" i="11"/>
  <c r="C23" i="11"/>
  <c r="E23" i="11"/>
  <c r="F22" i="11"/>
  <c r="G22" i="11"/>
  <c r="H22" i="11"/>
  <c r="I22" i="11"/>
  <c r="E24" i="11"/>
  <c r="F23" i="11"/>
  <c r="G23" i="11"/>
  <c r="H23" i="11"/>
  <c r="C24" i="11"/>
  <c r="I23" i="11"/>
  <c r="F24" i="11"/>
  <c r="G24" i="11"/>
  <c r="H24" i="11"/>
  <c r="E25" i="11"/>
  <c r="C25" i="11"/>
  <c r="I24" i="11"/>
  <c r="C26" i="11"/>
  <c r="E26" i="11"/>
  <c r="F25" i="11"/>
  <c r="G25" i="11"/>
  <c r="H25" i="11"/>
  <c r="I25" i="11"/>
  <c r="L24" i="11"/>
  <c r="L22" i="11"/>
  <c r="L23" i="11"/>
  <c r="L25" i="11"/>
  <c r="C27" i="11"/>
  <c r="E27" i="11"/>
  <c r="F26" i="11"/>
  <c r="G26" i="11"/>
  <c r="H26" i="11"/>
  <c r="I26" i="11"/>
  <c r="E28" i="11"/>
  <c r="F27" i="11"/>
  <c r="G27" i="11"/>
  <c r="H27" i="11"/>
  <c r="C28" i="11"/>
  <c r="F28" i="11"/>
  <c r="G28" i="11"/>
  <c r="H28" i="11"/>
  <c r="E29" i="11"/>
  <c r="F29" i="11"/>
  <c r="G29" i="11"/>
  <c r="H29" i="11"/>
  <c r="L27" i="11"/>
  <c r="I27" i="11"/>
  <c r="C29" i="11"/>
  <c r="L28" i="11"/>
  <c r="I28" i="11"/>
  <c r="C30" i="11"/>
  <c r="E30" i="11"/>
  <c r="I29" i="11"/>
  <c r="L29" i="11"/>
  <c r="L26" i="11"/>
  <c r="C31" i="11"/>
  <c r="E31" i="11"/>
  <c r="F30" i="11"/>
  <c r="G30" i="11"/>
  <c r="H30" i="11"/>
  <c r="F31" i="11"/>
  <c r="G31" i="11"/>
  <c r="H31" i="11"/>
  <c r="E32" i="11"/>
  <c r="F32" i="11"/>
  <c r="G32" i="11"/>
  <c r="H32" i="11"/>
  <c r="E33" i="11"/>
  <c r="F33" i="11"/>
  <c r="G33" i="11"/>
  <c r="H33" i="11"/>
  <c r="L30" i="11"/>
  <c r="C32" i="11"/>
  <c r="I30" i="11"/>
  <c r="I31" i="11"/>
  <c r="C33" i="11"/>
  <c r="I32" i="11"/>
  <c r="C34" i="11"/>
  <c r="L33" i="11"/>
  <c r="E34" i="11"/>
  <c r="L32" i="11"/>
  <c r="I33" i="11"/>
  <c r="L31" i="11"/>
  <c r="E35" i="11"/>
  <c r="F34" i="11"/>
  <c r="G34" i="11"/>
  <c r="H34" i="11"/>
  <c r="C35" i="11"/>
  <c r="I34" i="11"/>
  <c r="E36" i="11"/>
  <c r="F35" i="11"/>
  <c r="G35" i="11"/>
  <c r="H35" i="11"/>
  <c r="C36" i="11"/>
  <c r="I35" i="11"/>
  <c r="F36" i="11"/>
  <c r="G36" i="11"/>
  <c r="H36" i="11"/>
  <c r="E37" i="11"/>
  <c r="C37" i="11"/>
  <c r="I36" i="11"/>
  <c r="C38" i="11"/>
  <c r="L37" i="11"/>
  <c r="E38" i="11"/>
  <c r="F37" i="11"/>
  <c r="G37" i="11"/>
  <c r="H37" i="11"/>
  <c r="L35" i="11"/>
  <c r="L36" i="11"/>
  <c r="I37" i="11"/>
  <c r="L34" i="11"/>
  <c r="C39" i="11"/>
  <c r="E39" i="11"/>
  <c r="F38" i="11"/>
  <c r="G38" i="11"/>
  <c r="H38" i="11"/>
  <c r="C40" i="11"/>
  <c r="E40" i="11"/>
  <c r="F39" i="11"/>
  <c r="G39" i="11"/>
  <c r="H39" i="11"/>
  <c r="I38" i="11"/>
  <c r="I39" i="11"/>
  <c r="E41" i="11"/>
  <c r="F40" i="11"/>
  <c r="G40" i="11"/>
  <c r="H40" i="11"/>
  <c r="C41" i="11"/>
  <c r="F41" i="11"/>
  <c r="G41" i="11"/>
  <c r="H41" i="11"/>
  <c r="L40" i="11"/>
  <c r="I40" i="11"/>
  <c r="C42" i="11"/>
  <c r="L41" i="11"/>
  <c r="E42" i="11"/>
  <c r="I41" i="11"/>
  <c r="L39" i="11"/>
  <c r="L38" i="11"/>
  <c r="C43" i="11"/>
  <c r="E43" i="11"/>
  <c r="F42" i="11"/>
  <c r="G42" i="11"/>
  <c r="H42" i="11"/>
  <c r="I42" i="11"/>
  <c r="E44" i="11"/>
  <c r="F43" i="11"/>
  <c r="G43" i="11"/>
  <c r="H43" i="11"/>
  <c r="C44" i="11"/>
  <c r="I43" i="11"/>
  <c r="C45" i="11"/>
  <c r="E45" i="11"/>
  <c r="F44" i="11"/>
  <c r="G44" i="11"/>
  <c r="H44" i="11"/>
  <c r="I44" i="11"/>
  <c r="L42" i="11"/>
  <c r="L43" i="11"/>
  <c r="E46" i="11"/>
  <c r="F45" i="11"/>
  <c r="G45" i="11"/>
  <c r="H45" i="11"/>
  <c r="C46" i="11"/>
  <c r="L45" i="11"/>
  <c r="I45" i="11"/>
  <c r="L44" i="11"/>
  <c r="C47" i="11"/>
  <c r="E47" i="11"/>
  <c r="F46" i="11"/>
  <c r="G46" i="11"/>
  <c r="H46" i="11"/>
  <c r="F47" i="11"/>
  <c r="G47" i="11"/>
  <c r="H47" i="11"/>
  <c r="L47" i="11"/>
  <c r="C48" i="11"/>
  <c r="I46" i="11"/>
  <c r="E48" i="11"/>
  <c r="I47" i="11"/>
  <c r="C49" i="11"/>
  <c r="E49" i="11"/>
  <c r="F48" i="11"/>
  <c r="G48" i="11"/>
  <c r="H48" i="11"/>
  <c r="L46" i="11"/>
  <c r="I48" i="11"/>
  <c r="C50" i="11"/>
  <c r="E50" i="11"/>
  <c r="F49" i="11"/>
  <c r="G49" i="11"/>
  <c r="H49" i="11"/>
  <c r="I49" i="11"/>
  <c r="L49" i="11"/>
  <c r="L48" i="11"/>
  <c r="C51" i="11"/>
  <c r="E51" i="11"/>
  <c r="F50" i="11"/>
  <c r="G50" i="11"/>
  <c r="H50" i="11"/>
  <c r="I50" i="11"/>
  <c r="E52" i="11"/>
  <c r="F51" i="11"/>
  <c r="G51" i="11"/>
  <c r="H51" i="11"/>
  <c r="C52" i="11"/>
  <c r="I51" i="11"/>
  <c r="C53" i="11"/>
  <c r="E53" i="11"/>
  <c r="F52" i="11"/>
  <c r="G52" i="11"/>
  <c r="H52" i="11"/>
  <c r="F53" i="11"/>
  <c r="G53" i="11"/>
  <c r="H53" i="11"/>
  <c r="L52" i="11"/>
  <c r="L50" i="11"/>
  <c r="E54" i="11"/>
  <c r="I53" i="11"/>
  <c r="I52" i="11"/>
  <c r="C54" i="11"/>
  <c r="L53" i="11"/>
  <c r="L51" i="11"/>
  <c r="C55" i="11"/>
  <c r="F54" i="11"/>
  <c r="G54" i="11"/>
  <c r="H54" i="11"/>
  <c r="E55" i="11"/>
  <c r="F55" i="11"/>
  <c r="G55" i="11"/>
  <c r="H55" i="11"/>
  <c r="L54" i="11"/>
  <c r="I54" i="11"/>
  <c r="E56" i="11"/>
  <c r="C56" i="11"/>
  <c r="I55" i="11"/>
  <c r="F56" i="11"/>
  <c r="G56" i="11"/>
  <c r="H56" i="11"/>
  <c r="E57" i="11"/>
  <c r="F57" i="11"/>
  <c r="G57" i="11"/>
  <c r="H57" i="11"/>
  <c r="L55" i="11"/>
  <c r="C57" i="11"/>
  <c r="I56" i="11"/>
  <c r="L56" i="11"/>
  <c r="C58" i="11"/>
  <c r="L57" i="11"/>
  <c r="E58" i="11"/>
  <c r="I57" i="11"/>
  <c r="E59" i="11"/>
  <c r="F58" i="11"/>
  <c r="G58" i="11"/>
  <c r="H58" i="11"/>
  <c r="C59" i="11"/>
  <c r="I58" i="11"/>
  <c r="C60" i="11"/>
  <c r="E60" i="11"/>
  <c r="F59" i="11"/>
  <c r="G59" i="11"/>
  <c r="H59" i="11"/>
  <c r="I59" i="11"/>
  <c r="C61" i="11"/>
  <c r="E61" i="11"/>
  <c r="F60" i="11"/>
  <c r="G60" i="11"/>
  <c r="H60" i="11"/>
  <c r="L58" i="11"/>
  <c r="L59" i="11"/>
  <c r="I60" i="11"/>
  <c r="L60" i="11"/>
  <c r="E62" i="11"/>
  <c r="F61" i="11"/>
  <c r="G61" i="11"/>
  <c r="H61" i="11"/>
  <c r="I61" i="11"/>
  <c r="C62" i="11"/>
  <c r="L61" i="11"/>
  <c r="C63" i="11"/>
  <c r="E63" i="11"/>
  <c r="F62" i="11"/>
  <c r="G62" i="11"/>
  <c r="H62" i="11"/>
  <c r="F63" i="11"/>
  <c r="G63" i="11"/>
  <c r="H63" i="11"/>
  <c r="L62" i="11"/>
  <c r="E64" i="11"/>
  <c r="I62" i="11"/>
  <c r="C64" i="11"/>
  <c r="I63" i="11"/>
  <c r="C65" i="11"/>
  <c r="E65" i="11"/>
  <c r="F64" i="11"/>
  <c r="G64" i="11"/>
  <c r="H64" i="11"/>
  <c r="I64" i="11"/>
  <c r="L64" i="11"/>
  <c r="E66" i="11"/>
  <c r="F65" i="11"/>
  <c r="G65" i="11"/>
  <c r="H65" i="11"/>
  <c r="C66" i="11"/>
  <c r="L65" i="11"/>
  <c r="I65" i="11"/>
  <c r="L63" i="11"/>
  <c r="C67" i="11"/>
  <c r="E67" i="11"/>
  <c r="F66" i="11"/>
  <c r="G66" i="11"/>
  <c r="H66" i="11"/>
  <c r="I66" i="11"/>
  <c r="C68" i="11"/>
  <c r="E68" i="11"/>
  <c r="F67" i="11"/>
  <c r="G67" i="11"/>
  <c r="H67" i="11"/>
  <c r="I67" i="11"/>
  <c r="L67" i="11"/>
  <c r="C69" i="11"/>
  <c r="E69" i="11"/>
  <c r="F68" i="11"/>
  <c r="G68" i="11"/>
  <c r="H68" i="11"/>
  <c r="F69" i="11"/>
  <c r="G69" i="11"/>
  <c r="H69" i="11"/>
  <c r="L66" i="11"/>
  <c r="I68" i="11"/>
  <c r="E70" i="11"/>
  <c r="I69" i="11"/>
  <c r="C70" i="11"/>
  <c r="L69" i="11"/>
  <c r="L68" i="11"/>
  <c r="E71" i="11"/>
  <c r="F70" i="11"/>
  <c r="G70" i="11"/>
  <c r="H70" i="11"/>
  <c r="C71" i="11"/>
  <c r="I70" i="11"/>
  <c r="C72" i="11"/>
  <c r="E72" i="11"/>
  <c r="F71" i="11"/>
  <c r="G71" i="11"/>
  <c r="H71" i="11"/>
  <c r="I71" i="11"/>
  <c r="C73" i="11"/>
  <c r="L72" i="11"/>
  <c r="E73" i="11"/>
  <c r="F72" i="11"/>
  <c r="G72" i="11"/>
  <c r="H72" i="11"/>
  <c r="F73" i="11"/>
  <c r="G73" i="11"/>
  <c r="H73" i="11"/>
  <c r="L71" i="11"/>
  <c r="I72" i="11"/>
  <c r="L70" i="11"/>
  <c r="C74" i="11"/>
  <c r="L73" i="11"/>
  <c r="E74" i="11"/>
  <c r="I73" i="11"/>
  <c r="E75" i="11"/>
  <c r="F74" i="11"/>
  <c r="G74" i="11"/>
  <c r="H74" i="11"/>
  <c r="C75" i="11"/>
  <c r="C76" i="11"/>
  <c r="I74" i="11"/>
  <c r="E76" i="11"/>
  <c r="F75" i="11"/>
  <c r="G75" i="11"/>
  <c r="H75" i="11"/>
  <c r="I75" i="11"/>
  <c r="E77" i="11"/>
  <c r="F76" i="11"/>
  <c r="G76" i="11"/>
  <c r="H76" i="11"/>
  <c r="F77" i="11"/>
  <c r="G77" i="11"/>
  <c r="H77" i="11"/>
  <c r="L75" i="11"/>
  <c r="C77" i="11"/>
  <c r="L76" i="11"/>
  <c r="I76" i="11"/>
  <c r="E78" i="11"/>
  <c r="I77" i="11"/>
  <c r="C78" i="11"/>
  <c r="L77" i="11"/>
  <c r="E79" i="11"/>
  <c r="F78" i="11"/>
  <c r="G78" i="11"/>
  <c r="H78" i="11"/>
  <c r="L74" i="11"/>
  <c r="C79" i="11"/>
  <c r="C80" i="11"/>
  <c r="I78" i="11"/>
  <c r="E80" i="11"/>
  <c r="F79" i="11"/>
  <c r="G79" i="11"/>
  <c r="H79" i="11"/>
  <c r="I79" i="11"/>
  <c r="E81" i="11"/>
  <c r="F80" i="11"/>
  <c r="G80" i="11"/>
  <c r="H80" i="11"/>
  <c r="F81" i="11"/>
  <c r="G81" i="11"/>
  <c r="H81" i="11"/>
  <c r="L78" i="11"/>
  <c r="C81" i="11"/>
  <c r="L80" i="11"/>
  <c r="L79" i="11"/>
  <c r="I80" i="11"/>
  <c r="E82" i="11"/>
  <c r="I81" i="11"/>
  <c r="C82" i="11"/>
  <c r="L81" i="11"/>
  <c r="C83" i="11"/>
  <c r="E83" i="11"/>
  <c r="F82" i="11"/>
  <c r="G82" i="11"/>
  <c r="H82" i="11"/>
  <c r="I82" i="11"/>
  <c r="E84" i="11"/>
  <c r="F83" i="11"/>
  <c r="G83" i="11"/>
  <c r="H83" i="11"/>
  <c r="C84" i="11"/>
  <c r="I83" i="11"/>
  <c r="E85" i="11"/>
  <c r="F84" i="11"/>
  <c r="G84" i="11"/>
  <c r="H84" i="11"/>
  <c r="F85" i="11"/>
  <c r="G85" i="11"/>
  <c r="H85" i="11"/>
  <c r="L83" i="11"/>
  <c r="C85" i="11"/>
  <c r="L82" i="11"/>
  <c r="I84" i="11"/>
  <c r="L84" i="11"/>
  <c r="E86" i="11"/>
  <c r="I85" i="11"/>
  <c r="C86" i="11"/>
  <c r="L85" i="11"/>
  <c r="E87" i="11"/>
  <c r="F86" i="11"/>
  <c r="G86" i="11"/>
  <c r="H86" i="11"/>
  <c r="C87" i="11"/>
  <c r="L86" i="11"/>
  <c r="C88" i="11"/>
  <c r="F87" i="11"/>
  <c r="G87" i="11"/>
  <c r="H87" i="11"/>
  <c r="L87" i="11"/>
  <c r="I86" i="11"/>
  <c r="E88" i="11"/>
  <c r="I87" i="11"/>
  <c r="E89" i="11"/>
  <c r="F88" i="11"/>
  <c r="G88" i="11"/>
  <c r="H88" i="11"/>
  <c r="C89" i="11"/>
  <c r="I88" i="11"/>
  <c r="L88" i="11"/>
  <c r="E90" i="11"/>
  <c r="F89" i="11"/>
  <c r="G89" i="11"/>
  <c r="H89" i="11"/>
  <c r="I89" i="11"/>
  <c r="C90" i="11"/>
  <c r="L89" i="11"/>
  <c r="E91" i="11"/>
  <c r="F90" i="11"/>
  <c r="G90" i="11"/>
  <c r="H90" i="11"/>
  <c r="C91" i="11"/>
  <c r="F91" i="11"/>
  <c r="G91" i="11"/>
  <c r="H91" i="11"/>
  <c r="E92" i="11"/>
  <c r="F92" i="11"/>
  <c r="G92" i="11"/>
  <c r="H92" i="11"/>
  <c r="L90" i="11"/>
  <c r="I90" i="11"/>
  <c r="C92" i="11"/>
  <c r="E93" i="11"/>
  <c r="F93" i="11"/>
  <c r="G93" i="11"/>
  <c r="H93" i="11"/>
  <c r="L91" i="11"/>
  <c r="I91" i="11"/>
  <c r="C93" i="11"/>
  <c r="L92" i="11"/>
  <c r="I92" i="11"/>
  <c r="C94" i="11"/>
  <c r="L93" i="11"/>
  <c r="E94" i="11"/>
  <c r="I93" i="11"/>
  <c r="C95" i="11"/>
  <c r="E95" i="11"/>
  <c r="F94" i="11"/>
  <c r="G94" i="11"/>
  <c r="H94" i="11"/>
  <c r="I94" i="11"/>
  <c r="E96" i="11"/>
  <c r="F95" i="11"/>
  <c r="G95" i="11"/>
  <c r="H95" i="11"/>
  <c r="C96" i="11"/>
  <c r="I95" i="11"/>
  <c r="E97" i="11"/>
  <c r="F97" i="11"/>
  <c r="G97" i="11"/>
  <c r="F96" i="11"/>
  <c r="G96" i="11"/>
  <c r="H96" i="11"/>
  <c r="L94" i="11"/>
  <c r="C97" i="11"/>
  <c r="L96" i="11"/>
  <c r="I96" i="11"/>
  <c r="H97" i="11"/>
  <c r="I97" i="11"/>
  <c r="L95" i="11"/>
  <c r="L97" i="11"/>
</calcChain>
</file>

<file path=xl/sharedStrings.xml><?xml version="1.0" encoding="utf-8"?>
<sst xmlns="http://schemas.openxmlformats.org/spreadsheetml/2006/main" count="1035" uniqueCount="765">
  <si>
    <t>TABLE_SIZE</t>
  </si>
  <si>
    <t>RP_FACTOR</t>
  </si>
  <si>
    <t>Roll</t>
  </si>
  <si>
    <t>Result</t>
  </si>
  <si>
    <t>RP_RELIC</t>
  </si>
  <si>
    <t>每秒回复3点法力值</t>
  </si>
  <si>
    <t>阿尔萨斯的堕落</t>
  </si>
  <si>
    <t>命中：有15%的几率施展死亡缠绕，对目标造成400点伤害并使其受到的伤害提高3%。</t>
  </si>
  <si>
    <t>3 items</t>
  </si>
  <si>
    <t>complete set</t>
  </si>
  <si>
    <t>赋予邪恶光环，使附近所有友军的生命回复提升20点。</t>
  </si>
  <si>
    <t>复仇的决心</t>
  </si>
  <si>
    <t>点击以查看套装效果</t>
  </si>
  <si>
    <t>阿尔萨斯的堕落（复仇的决心，斯坦索姆惨剧，弑父者，霜之哀伤）</t>
  </si>
  <si>
    <t>2 items</t>
  </si>
  <si>
    <t>“向梅尔甘尼斯复仇的决心无可动摇。”</t>
  </si>
  <si>
    <t>斯坦索姆惨剧</t>
  </si>
  <si>
    <t>对非英雄目标造成的伤害提高25%。</t>
  </si>
  <si>
    <t>“无视吉安娜的劝告，斯坦索姆一夜之间成了人间地狱，或许这次清洗是正确的？”</t>
  </si>
  <si>
    <t>弑父者</t>
  </si>
  <si>
    <t>命中：有20%的概率造成流血效果，使目标受到持续伤害。</t>
  </si>
  <si>
    <t>命中：有5%的概率提高自身10%的暴击几率。</t>
  </si>
  <si>
    <t>命中：有5%的几率使目标昏迷2秒。</t>
  </si>
  <si>
    <t>“最后一步！”</t>
  </si>
  <si>
    <t>霜之哀伤</t>
  </si>
  <si>
    <t>命中：吸取造成的伤害11%的生命值。</t>
  </si>
  <si>
    <t>每秒吸取附近所有敌人30点生命值到自身。</t>
  </si>
  <si>
    <t>至尊二十一戒</t>
  </si>
  <si>
    <t>命中：吸取造成的伤害9%的法力值。</t>
  </si>
  <si>
    <t>对攻击目标会造成额外的法术伤害，对受伤的目标造成更高伤害。</t>
  </si>
  <si>
    <t>辛多雷宝珠</t>
  </si>
  <si>
    <t>“巫妖王的礼物。”</t>
  </si>
  <si>
    <t>杰出血精灵卫士的荣耀象征。</t>
  </si>
  <si>
    <t>重铸的坚韧徽章</t>
  </si>
  <si>
    <t>Idru</t>
  </si>
  <si>
    <t>使你的生存本能可以提供15%额外的生命值和生命上限。</t>
  </si>
  <si>
    <t>使用：立即冷却生存本能。</t>
  </si>
  <si>
    <t>据说这枚徽章最早是由恶魔沙图尔打造的。</t>
  </si>
  <si>
    <t>圣光的正义</t>
  </si>
  <si>
    <t>I00U</t>
  </si>
  <si>
    <t>使你的神圣震击一定能造成极效治疗。</t>
  </si>
  <si>
    <t>使用：驱散友军/敌军目标身上的一个有害/有益的魔法效果，并且在接下来的12秒内每3秒造成一次驱散效果。</t>
  </si>
  <si>
    <t>向圣光打开你的心扉。</t>
  </si>
  <si>
    <t>祈福</t>
  </si>
  <si>
    <t>在光的背后，是阴影。</t>
  </si>
  <si>
    <t>塞纳留斯的号角</t>
  </si>
  <si>
    <t>使愈合的瞬发效果的间隔时间缩短10秒。</t>
  </si>
  <si>
    <t>这个暗夜精灵族的神器据说能召唤来所有暗夜精灵的灵魂。</t>
  </si>
  <si>
    <t>部落旗帜</t>
  </si>
  <si>
    <t>Ifla</t>
  </si>
  <si>
    <t>使英勇打击消耗的法力值减少5点。</t>
  </si>
  <si>
    <t>带着部落的荣耀，斩下入侵者的头颅。</t>
  </si>
  <si>
    <t>科勒恩的刺杀匕首</t>
  </si>
  <si>
    <t>Iass</t>
  </si>
  <si>
    <t>对生命值少于自己的目标造成一击必杀。</t>
  </si>
  <si>
    <t>使你的邪恶攻击有15%概率造成麻痹效果，降低目标施法速度20%，并获得一个额外的连击点。</t>
  </si>
  <si>
    <t>科勒恩不仅仅是逃脱大师而已。</t>
  </si>
  <si>
    <t>上古守护者的长弓</t>
  </si>
  <si>
    <t>使你的黑箭数量增加一枝。</t>
  </si>
  <si>
    <t>“Rhok'delar”</t>
  </si>
  <si>
    <t>雷基·冬寒的护命匣</t>
  </si>
  <si>
    <t>使你的寒冰箭能冻结敌人1秒。</t>
  </si>
  <si>
    <t>对于某些人来说，他的护命匣的价值要大于黑暗秘密编年史。</t>
  </si>
  <si>
    <t>咒逐</t>
  </si>
  <si>
    <t>使你的精髓榨取能让目标身上的暗言字：痛额外地生效一次。</t>
  </si>
  <si>
    <t>在阴影前面，那是光。</t>
  </si>
  <si>
    <t>罕见的雷电花芯</t>
  </si>
  <si>
    <t>Ithu</t>
  </si>
  <si>
    <t>采自雷霆山，这颗雷电花芯似乎拥有真正的雷电能量。</t>
  </si>
  <si>
    <t>前面二十个都是渣.</t>
  </si>
  <si>
    <t>限量版地精火箭靴</t>
  </si>
  <si>
    <t>Goblin Rocket Boots Limited Edition</t>
  </si>
  <si>
    <t>使用:提高300点移动速度,持续10秒.可能故障.</t>
  </si>
  <si>
    <t>无限</t>
  </si>
  <si>
    <t>限量发售,可是毕竟是地精产品</t>
  </si>
  <si>
    <t>战歌之鼓</t>
  </si>
  <si>
    <t>Drum</t>
  </si>
  <si>
    <t>命中:标记目标,使其受到的伤害增加2%,持续3秒.</t>
  </si>
  <si>
    <t>赋予战歌光环:提升附近所有友军造成的伤害2%和受到的治疗效果10%.</t>
  </si>
  <si>
    <t>士气高涨,牛头人的秘密武器</t>
  </si>
  <si>
    <t>战斗召唤</t>
  </si>
  <si>
    <t>在命中目标以后，造成30点法术伤害，受攻击强度和法术强度的影响。</t>
  </si>
  <si>
    <t>在命中目标以后，吸取造成伤害7%的生命值和法力值。</t>
  </si>
  <si>
    <t>诅咒铠甲</t>
  </si>
  <si>
    <t>历史</t>
  </si>
  <si>
    <t>I00K</t>
  </si>
  <si>
    <t>撒卡兰姆在被流放的时候，曾领导一支佣兵队伍，他正是靠着这把战斗召唤和圣盾带领着兄弟们踏过无数敌人的尸体。</t>
  </si>
  <si>
    <t>埃兰的镇定宝石</t>
  </si>
  <si>
    <t>残忍之快速的巨神之刃</t>
  </si>
  <si>
    <t>I019</t>
  </si>
  <si>
    <t>+8智力</t>
  </si>
  <si>
    <t>一把粗犷的巨剑，做工不是很精良，在哈洛加斯这是最受欢迎的量产武器。</t>
  </si>
  <si>
    <t>+10法术强度</t>
  </si>
  <si>
    <t>托尔贝恩</t>
  </si>
  <si>
    <t>I022</t>
  </si>
  <si>
    <t>每秒流失5点生命值</t>
  </si>
  <si>
    <t>+5%法术急速</t>
  </si>
  <si>
    <t>被击中以后会导致目标的攻击强度降低</t>
  </si>
  <si>
    <t>+10攻击强度</t>
  </si>
  <si>
    <t>埃兰将所有不同种类的宝石都制成过镇定宝石，冒险者们比较熟悉的应该是一颗蓝宝石。</t>
  </si>
  <si>
    <t>“你认得这把斧头……”</t>
  </si>
  <si>
    <t>"迟缓大法,恶咒附身,虚弱无力,大难临头"</t>
  </si>
  <si>
    <t>血吼</t>
  </si>
  <si>
    <t>纯净秘法</t>
  </si>
  <si>
    <t>I01N</t>
  </si>
  <si>
    <t>法术伤害造成暴击以后会积累一层秘法能量，在积累到三层以后会自动释放，对目标造成300点法术伤害。</t>
  </si>
  <si>
    <t>“梅卡托克对此不屑一顾，他认为一个简单的电容器就能达到这个效果。”</t>
  </si>
  <si>
    <t>阿曼尼帝国壁垒</t>
  </si>
  <si>
    <t>Iams</t>
  </si>
  <si>
    <t>妖术之颅</t>
  </si>
  <si>
    <t>熔火犬牙</t>
  </si>
  <si>
    <t>I02I</t>
  </si>
  <si>
    <t>+17智力</t>
  </si>
  <si>
    <t>Hex Shrunken Head</t>
  </si>
  <si>
    <t>+17法术强度</t>
  </si>
  <si>
    <t>使用：提高法术强度35点，持续15秒。</t>
  </si>
  <si>
    <t>似乎仍然缭绕着兄弟公会的第一任防护战士和守护骑士的怨念。</t>
  </si>
  <si>
    <t>妖术领主现在已经足够强大，不再需要这样的小玩意了。</t>
  </si>
  <si>
    <t>烦恼诗集</t>
  </si>
  <si>
    <t>暗影烈焰法杖</t>
  </si>
  <si>
    <t>I01B</t>
  </si>
  <si>
    <t>命中：降低目标移动速度100点。</t>
  </si>
  <si>
    <t>I015</t>
  </si>
  <si>
    <t>Staff of the Shadow Flame</t>
  </si>
  <si>
    <t>命中：降低目标攻击速度30%。</t>
  </si>
  <si>
    <t>命中：降低目标物理免伤3点。</t>
  </si>
  <si>
    <t>Core Hound Tooth</t>
  </si>
  <si>
    <t>末日防御者徽记</t>
  </si>
  <si>
    <t>I01A</t>
  </si>
  <si>
    <t>Signet of the Last Defender</t>
  </si>
  <si>
    <t>命中：降低目标命中率10%。</t>
  </si>
  <si>
    <t>维斯卡格</t>
  </si>
  <si>
    <t>I016</t>
  </si>
  <si>
    <t>命中：降低目标造成的伤害4%。</t>
  </si>
  <si>
    <t>受到的治疗效果提升10%</t>
  </si>
  <si>
    <t>这个戒指本属于一个恶魔领主,后来被一个兽人盗贼盗走.</t>
  </si>
  <si>
    <t>法杖末端的暗影烈焰是如此之纯净,蕴含着巨大的能量.</t>
  </si>
  <si>
    <t>潮汐指环</t>
  </si>
  <si>
    <t>I01C</t>
  </si>
  <si>
    <t>Vis'kag</t>
  </si>
  <si>
    <t>正义天使之力</t>
  </si>
  <si>
    <t>I01D</t>
  </si>
  <si>
    <t>Tidal Loop</t>
  </si>
  <si>
    <t>命中:吸取造成伤害8%的生命值.</t>
  </si>
  <si>
    <t>命中：降低目标受到的治疗效果35%。</t>
  </si>
  <si>
    <t>每秒回复6点法力值</t>
  </si>
  <si>
    <t>"血书."</t>
  </si>
  <si>
    <t>"似青苔悄然蔓延毫不经意,又如困兽走投无路歇斯底里"</t>
  </si>
  <si>
    <t>造成法术伤害时,有1%的概率立即回复100点法力值.</t>
  </si>
  <si>
    <t>风暴狮角</t>
  </si>
  <si>
    <t>这枚戒指当年是为了对抗火焰之王的军团而打造的,现在已经找不到其火焰抵抗能力了.</t>
  </si>
  <si>
    <t>I018</t>
  </si>
  <si>
    <t>受到治疗以后,可以积累神圣能量。</t>
  </si>
  <si>
    <t>使用:释放所有神圣能量以治疗自己.</t>
  </si>
  <si>
    <t>Lion Horn</t>
  </si>
  <si>
    <t>I01P</t>
  </si>
  <si>
    <t>谜团</t>
  </si>
  <si>
    <t>伟大的智慧天使秦端雨曾经作为正义的化身之时所使用的护甲.</t>
  </si>
  <si>
    <t>命中:有10%的概率提高攻击速度30%,持续5秒.</t>
  </si>
  <si>
    <t>使用：传送到一个友军身后。</t>
  </si>
  <si>
    <t>比龙脊奖章好多了.</t>
  </si>
  <si>
    <t>赋予无限光环，使附近600码范围内所有敌人受到的法术伤害提高5%。</t>
  </si>
  <si>
    <t>在造成任何法术伤害的时候，有10%的概率对目标敌人施展闪电链，造成150点法术伤害。</t>
  </si>
  <si>
    <t>死亡呼吸</t>
  </si>
  <si>
    <t>I001</t>
  </si>
  <si>
    <t>无限是薄暮之魂的灵魂精华，它所蕴含的闪电能量让先知德雷克萨尔都感到惊叹，传说带有绿色云状光环的薄暮之魂是所有探险者的噩梦。</t>
  </si>
  <si>
    <t>不详。</t>
  </si>
  <si>
    <t>洞察</t>
  </si>
  <si>
    <t>Iins</t>
  </si>
  <si>
    <t>在命中目标以后，吸取造成伤害10%的生命值和法力值。</t>
  </si>
  <si>
    <t>在命中目标以后，有15%的概率施展剧毒新星，对600码范围内的敌人造成持续性的法术伤害。</t>
  </si>
  <si>
    <t>命中：造成45点法术伤害。</t>
  </si>
  <si>
    <t>格里斯华尔德变为不死生物以后的巅峰之作，在暗淡无光的矛柄上隐隐闪动着六个晦涩难懂的神符：Vex-Hel-El-Eld-Zod-Eth。</t>
  </si>
  <si>
    <t>将普通攻击转化为法术伤害。</t>
  </si>
  <si>
    <t>风之力</t>
  </si>
  <si>
    <t>赋予洞察光环，使附近600码范围内的所有友军每秒额外回复6点法力值。</t>
  </si>
  <si>
    <t>Iwf0</t>
  </si>
  <si>
    <t>在抵抗森林巨魔的战斗中，血精灵游侠们挥舞着受到这颗来自肯瑞托的法珠附魔的武器所向披靡，最终成功地建立了奎尔萨拉斯。</t>
  </si>
  <si>
    <t>巫毒瓶</t>
  </si>
  <si>
    <t>I00P</t>
  </si>
  <si>
    <t>在造成任何法术伤害的时候，有10%的概率使敌人中毒，受到持续性的法术伤害，受瓶中能量影响。</t>
  </si>
  <si>
    <t>命中：有30%的几率击退敌人。</t>
  </si>
  <si>
    <t>使用：召唤一个魔法瓶投掷到目标区域，释放出里面的邪恶生物对区域内的敌人造成持续的法术伤害。</t>
  </si>
  <si>
    <t>“逆风者亡！”</t>
  </si>
  <si>
    <t>知道这个不起眼的小瓶是赞吉尔发明的人都变成了他的“朋友”。</t>
  </si>
  <si>
    <t>克苏恩的疯狂</t>
  </si>
  <si>
    <t>I00L</t>
  </si>
  <si>
    <t>战斗中每秒流失40点生命值</t>
  </si>
  <si>
    <t>在命中目标以后，吸取造成伤害14%的生命值。</t>
  </si>
  <si>
    <t>每次命中获得1%额外的攻击速度，持续3秒，最多10%。</t>
  </si>
  <si>
    <t>使用：获得上古狂乱的效果，提升40%攻击速度，受到的伤害提高100%。</t>
  </si>
  <si>
    <t>上古之神克苏恩的本体虽然被消灭，可是他的堕落触须形成的无面者在地之深渊无处不在。</t>
  </si>
  <si>
    <t>RP_RARE</t>
  </si>
  <si>
    <t>RP_UNCOMMON</t>
  </si>
  <si>
    <t>RP_COMMON</t>
  </si>
  <si>
    <t>[Random Uncommon]</t>
  </si>
  <si>
    <t>完成</t>
  </si>
  <si>
    <t>Ial0</t>
  </si>
  <si>
    <t>埃兰的反制卷轴</t>
  </si>
  <si>
    <t>使用：打断附近300码范围内所有敌军的施法。</t>
  </si>
  <si>
    <t>埃兰总是能在法师决斗中胜出，也许是因为他很有钱。</t>
  </si>
  <si>
    <t>shas</t>
  </si>
  <si>
    <t>加速卷轴</t>
  </si>
  <si>
    <t>使用：提升附近900码范围内所有友军的移动速度200。</t>
  </si>
  <si>
    <t>Ifz0</t>
  </si>
  <si>
    <t>狂热卷轴</t>
  </si>
  <si>
    <t>使用：提升附近900码范围内所有友军的攻击速度和施法速度30%。</t>
  </si>
  <si>
    <t>spro</t>
  </si>
  <si>
    <t>守护卷轴</t>
  </si>
  <si>
    <t>使用：提升附近600码范围内所有友军的物理免伤8点。</t>
  </si>
  <si>
    <t>sman</t>
  </si>
  <si>
    <t>魔法卷轴</t>
  </si>
  <si>
    <t>使用：恢复附近所有友军30%的法力值。</t>
  </si>
  <si>
    <t>shea</t>
  </si>
  <si>
    <t>医疗卷轴</t>
  </si>
  <si>
    <t>使用：恢复附近950码范围内所有友军750点生命值。</t>
  </si>
  <si>
    <t>I003</t>
  </si>
  <si>
    <t>末日审判卷轴</t>
  </si>
  <si>
    <t>使用：召唤一阵陨石轰炸目标区域，对里面的所有目标造成毁灭性的打击。</t>
  </si>
  <si>
    <t>“埃拉西亚的覆灭。”</t>
  </si>
  <si>
    <t>sror</t>
  </si>
  <si>
    <t>野兽卷轴</t>
  </si>
  <si>
    <t>使用：提升附近900码范围内所有友军15点攻击强度，持续20秒。</t>
  </si>
  <si>
    <t>srrc</t>
  </si>
  <si>
    <t>杀戮卷轴</t>
  </si>
  <si>
    <t>使用：使附近900码范围内所有友军造成的伤害和治疗效果提高50%，持续10秒。</t>
  </si>
  <si>
    <t>I006</t>
  </si>
  <si>
    <t>庇护所卷轴</t>
  </si>
  <si>
    <t>使用：使附近450码范围内的所有友军免受任何伤害，但是也无法做出任何动作，持续8秒。</t>
  </si>
  <si>
    <t>有些在战场中看起来很厉害但是从未出过手的人物也许是拿这个卷轴伪装的。</t>
  </si>
  <si>
    <t>I00M</t>
  </si>
  <si>
    <t>绝缘卷轴</t>
  </si>
  <si>
    <t>使用：开启一道法术反射屏障，使受保护的友军能反射法术，总共能反射8次，持续10秒。</t>
  </si>
  <si>
    <t>成本低廉，但是很实用的卷轴。</t>
  </si>
  <si>
    <t>I017</t>
  </si>
  <si>
    <t>大型驱魔卷轴</t>
  </si>
  <si>
    <t>使用：驱散450码范围内所有敌军或者友军目标身上的一个有益或者有害魔法效果。</t>
  </si>
  <si>
    <t>I002</t>
  </si>
  <si>
    <t>群体传送卷轴</t>
  </si>
  <si>
    <t>使用：将附近600码范围内的所有友军传送到目标点。</t>
  </si>
  <si>
    <t>“如果能穿越障碍就不只这个价了。”</t>
  </si>
  <si>
    <t>I004</t>
  </si>
  <si>
    <t>腐蚀卷轴</t>
  </si>
  <si>
    <t>使用：削弱600码范围内的所有敌人8点物理免伤。</t>
  </si>
  <si>
    <t>I00C</t>
  </si>
  <si>
    <t>女妖之嚎卷轴</t>
  </si>
  <si>
    <t>使用：使附近600码范围内的所有敌军目标的命中率降低50%，持续8秒。</t>
  </si>
  <si>
    <t>使用这个卷轴的时候，记得捂住耳朵。</t>
  </si>
  <si>
    <t>I00D</t>
  </si>
  <si>
    <t>虚弱诅咒卷轴</t>
  </si>
  <si>
    <t>使用：使附近600码范围内所有敌军造成的伤害和治疗效果降低75%，持续10秒。</t>
  </si>
  <si>
    <t>萨尔花了很多年的时间才弄明白当年集中营里面的虚弱事件竟然是有人利用这张卷轴在捣鬼！</t>
  </si>
  <si>
    <t>phea</t>
  </si>
  <si>
    <t>生命药水</t>
  </si>
  <si>
    <t>pman</t>
  </si>
  <si>
    <t>魔法药水</t>
  </si>
  <si>
    <t>I00A</t>
  </si>
  <si>
    <t>吸血药水</t>
  </si>
  <si>
    <t>I00Q</t>
  </si>
  <si>
    <t>再生药水</t>
  </si>
  <si>
    <t>I00R</t>
  </si>
  <si>
    <t>清晰预兆药水</t>
  </si>
  <si>
    <t>I00E</t>
  </si>
  <si>
    <t>魔力之源</t>
  </si>
  <si>
    <t>I00F</t>
  </si>
  <si>
    <t>宁静药水</t>
  </si>
  <si>
    <t>I00I</t>
  </si>
  <si>
    <t>大生命药水</t>
  </si>
  <si>
    <t>I00J</t>
  </si>
  <si>
    <t>魔导师药剂</t>
  </si>
  <si>
    <t>I00N</t>
  </si>
  <si>
    <t>战斗大师药剂</t>
  </si>
  <si>
    <t>I00O</t>
  </si>
  <si>
    <t>皇帝的新药</t>
  </si>
  <si>
    <t>I01J</t>
  </si>
  <si>
    <t>转换药剂</t>
  </si>
  <si>
    <t>I00S</t>
  </si>
  <si>
    <t>护盾药剂</t>
  </si>
  <si>
    <t>I00V</t>
  </si>
  <si>
    <t>壁垒药剂</t>
  </si>
  <si>
    <t>I00W</t>
  </si>
  <si>
    <t>闪避药水</t>
  </si>
  <si>
    <t>pnvl</t>
  </si>
  <si>
    <t>较小的无敌药水</t>
  </si>
  <si>
    <t>pnvu</t>
  </si>
  <si>
    <t>无敌药水</t>
  </si>
  <si>
    <t>I008</t>
  </si>
  <si>
    <t>石皮药水</t>
  </si>
  <si>
    <t>I00B</t>
  </si>
  <si>
    <t>法能药水</t>
  </si>
  <si>
    <t>I00X</t>
  </si>
  <si>
    <t>法术掌控药剂</t>
  </si>
  <si>
    <t>I01Q</t>
  </si>
  <si>
    <t>秘法药水</t>
  </si>
  <si>
    <t>I007</t>
  </si>
  <si>
    <t>愤怒施法药水</t>
  </si>
  <si>
    <t>10法术急速，持续15秒</t>
  </si>
  <si>
    <t>I00Z</t>
  </si>
  <si>
    <t>法术穿透药剂</t>
  </si>
  <si>
    <t>法术伤害目标受到的法伤提升3%.持续20秒</t>
  </si>
  <si>
    <t>I010</t>
  </si>
  <si>
    <t>不稳定的药剂</t>
  </si>
  <si>
    <t>I009</t>
  </si>
  <si>
    <t>敏捷药水</t>
  </si>
  <si>
    <t>I011</t>
  </si>
  <si>
    <t>敏锐药水</t>
  </si>
  <si>
    <t>I00Y</t>
  </si>
  <si>
    <t>迅捷药水</t>
  </si>
  <si>
    <t>I01I</t>
  </si>
  <si>
    <t>charm of simple heal</t>
  </si>
  <si>
    <t>简易治疗符咒</t>
  </si>
  <si>
    <t>治疗目标200点生命值.CD45秒。8次。</t>
  </si>
  <si>
    <t>I01G</t>
  </si>
  <si>
    <t>charm of dispel</t>
  </si>
  <si>
    <t>驱散术符咒</t>
  </si>
  <si>
    <t>驱散一个有益或有害法术。10-15次。</t>
  </si>
  <si>
    <t>I01F</t>
  </si>
  <si>
    <t>charm of healing ward</t>
  </si>
  <si>
    <t>治疗结界符咒</t>
  </si>
  <si>
    <t>I01E</t>
  </si>
  <si>
    <t>charm of inner fire</t>
  </si>
  <si>
    <t>心灵之火符咒</t>
  </si>
  <si>
    <t>I005</t>
  </si>
  <si>
    <t>charm of chain lightning</t>
  </si>
  <si>
    <t>闪电链符咒</t>
  </si>
  <si>
    <t>I00G</t>
  </si>
  <si>
    <t>charm of death finger</t>
  </si>
  <si>
    <t>死亡之指符咒</t>
  </si>
  <si>
    <t>I020</t>
  </si>
  <si>
    <t>charm of siphon life</t>
  </si>
  <si>
    <t>生命虹吸符咒</t>
  </si>
  <si>
    <t>每3秒从目标吸取200点生命值到自身。5-9次。</t>
  </si>
  <si>
    <t>I021</t>
  </si>
  <si>
    <t>demonic rune</t>
  </si>
  <si>
    <t>恶魔符文</t>
  </si>
  <si>
    <t>将20%的生命值转化为3倍的法力值。4-8次。</t>
  </si>
  <si>
    <t>似乎有奇异的声音在呼唤，你敢回应吗？</t>
  </si>
  <si>
    <t>I023</t>
  </si>
  <si>
    <t>strange wand</t>
  </si>
  <si>
    <t>奇异的魔杖</t>
  </si>
  <si>
    <t>在指定地点创造一片魔法力场，任何法术效果都不会在魔法力场失效之前消失，持续15秒。</t>
  </si>
  <si>
    <t>蚀刻在这些魔杖上复杂的魔法阵以一种不可思议的方式维持着平衡，你很难想象出一种既能引导出里面的魔力又不摧毁这些魔杖的方法。</t>
  </si>
  <si>
    <t>+40%吸血，持续10秒。</t>
  </si>
  <si>
    <t>+10生命回复，持续75秒。</t>
  </si>
  <si>
    <t>+5法力恢复，持续120秒。</t>
  </si>
  <si>
    <t>每秒回复30%的法力值，持续5秒。</t>
  </si>
  <si>
    <t>造成的仇恨降低20%，持续30秒。</t>
  </si>
  <si>
    <t>回复200-400HP</t>
  </si>
  <si>
    <t>回复100-300MP</t>
  </si>
  <si>
    <t>回复400-800生命值.</t>
  </si>
  <si>
    <t>+100%法力上限，持续30秒。</t>
  </si>
  <si>
    <t>+300生命上限，持续20秒。</t>
  </si>
  <si>
    <t>使你觉得你的战斗力得到了极大的提升。</t>
  </si>
  <si>
    <t>10%受损的生命转为法力的提升，命中吸取10%法力值.持续10秒。</t>
  </si>
  <si>
    <t>使你可以吸收1000点伤害，持续15秒。</t>
  </si>
  <si>
    <t>招架几率提升100%，持续10秒。</t>
  </si>
  <si>
    <t>躲闪几率提高15%，持续15秒。</t>
  </si>
  <si>
    <t>4秒免伤100%。</t>
  </si>
  <si>
    <t>8秒免伤100%。</t>
  </si>
  <si>
    <t>10物理免伤，15秒。</t>
  </si>
  <si>
    <t>1500dmg，红色闪电。3-5次。</t>
  </si>
  <si>
    <t>.+20法术强度，持续15秒</t>
  </si>
  <si>
    <t>法术强度提升100%，法术急速提升100%，持续2秒.</t>
  </si>
  <si>
    <t>造成法术伤害以后，有概率施展秘法弹</t>
  </si>
  <si>
    <t>每秒治疗100点生命值，持续10秒。3-7次。</t>
  </si>
  <si>
    <t>1000dmg，逐个减半，4次。3-5次。</t>
  </si>
  <si>
    <t>+20%法术暴击，持续5-20秒</t>
  </si>
  <si>
    <t>+10%暴击，持续15秒.</t>
  </si>
  <si>
    <t>+15%攻击速度，持续15秒</t>
  </si>
  <si>
    <t>+8物理免伤，+10AP，持续15秒。8-12次</t>
  </si>
  <si>
    <t>+15敏捷，持续15秒</t>
  </si>
  <si>
    <t>+10智力</t>
  </si>
  <si>
    <t>+15法术强度</t>
  </si>
  <si>
    <t>+7%法术暴击</t>
  </si>
  <si>
    <t>+10力量</t>
  </si>
  <si>
    <t>+15智力</t>
  </si>
  <si>
    <t>+10%法术急速</t>
  </si>
  <si>
    <t>+14智力</t>
  </si>
  <si>
    <t>+250法力上限</t>
  </si>
  <si>
    <t>+3%法术暴击</t>
  </si>
  <si>
    <t>+7%法术急速</t>
  </si>
  <si>
    <t>+35点生命值每英雄等级</t>
  </si>
  <si>
    <t>+12智力</t>
  </si>
  <si>
    <t>+15攻击强度</t>
  </si>
  <si>
    <t>+25法术强度</t>
  </si>
  <si>
    <t>+4物理免伤</t>
  </si>
  <si>
    <t>+15力量</t>
  </si>
  <si>
    <t>+35招架值</t>
  </si>
  <si>
    <t>+3物理免伤</t>
  </si>
  <si>
    <t>+170生命值</t>
  </si>
  <si>
    <t>+28招架值</t>
  </si>
  <si>
    <t>+1物理免伤每英雄等级</t>
  </si>
  <si>
    <t>+4%躲闪</t>
  </si>
  <si>
    <t>+20力量</t>
  </si>
  <si>
    <t>+8物理免伤</t>
  </si>
  <si>
    <t>-8%受到的伤害</t>
  </si>
  <si>
    <t>-12%受到的法术伤害</t>
  </si>
  <si>
    <t>+30移动速度</t>
  </si>
  <si>
    <t>+75生命上限</t>
  </si>
  <si>
    <t>+15敏捷</t>
  </si>
  <si>
    <t>+20攻击强度</t>
  </si>
  <si>
    <t>+7%暴击几率</t>
  </si>
  <si>
    <t>+100生命值</t>
  </si>
  <si>
    <t>+30攻击强度</t>
  </si>
  <si>
    <t>+10%攻击速度</t>
  </si>
  <si>
    <t>+5%暴击几率</t>
  </si>
  <si>
    <t>+14%攻击速度</t>
  </si>
  <si>
    <t>+25攻击强度</t>
  </si>
  <si>
    <t>+3%造成的伤害</t>
  </si>
  <si>
    <t>+5攻击强度每英雄等级</t>
  </si>
  <si>
    <t>+4%暴击几率</t>
  </si>
  <si>
    <t>+50攻击强度</t>
  </si>
  <si>
    <t>+30%攻击速度</t>
  </si>
  <si>
    <t>“这把格罗姆地狱咆哮的战斧曾在无数的战场上令敌人闻风丧胆。”</t>
  </si>
  <si>
    <t>+10点所有属性</t>
  </si>
  <si>
    <t>+40攻击强度</t>
  </si>
  <si>
    <t>+20%攻击速度</t>
  </si>
  <si>
    <t>+35攻击强度</t>
  </si>
  <si>
    <t>+15%攻击速度</t>
  </si>
  <si>
    <t>+21所有属性</t>
  </si>
  <si>
    <t>+175法力上限</t>
  </si>
  <si>
    <t>+1%躲闪</t>
  </si>
  <si>
    <t>+20移动速度</t>
  </si>
  <si>
    <t>+20点攻击强度</t>
  </si>
  <si>
    <t>-5%受到的伤害</t>
  </si>
  <si>
    <t>+5%造成的伤害</t>
  </si>
  <si>
    <t>+45点移动速度</t>
  </si>
  <si>
    <t>+5%生命上限</t>
  </si>
  <si>
    <t>+5%法术暴击</t>
  </si>
  <si>
    <t>+100生命上限</t>
  </si>
  <si>
    <t>+20法术强度</t>
  </si>
  <si>
    <t>每秒回复5点法力值</t>
  </si>
  <si>
    <t>+8所有属性</t>
  </si>
  <si>
    <t>+100法力上限</t>
  </si>
  <si>
    <t>+10敏捷</t>
  </si>
  <si>
    <t>+150生命上限</t>
  </si>
  <si>
    <t>+125生命上限</t>
  </si>
  <si>
    <t>+7%格挡几率</t>
  </si>
  <si>
    <t>+5物理免伤</t>
  </si>
  <si>
    <t>+8%暴击几率</t>
  </si>
  <si>
    <t>+5%冰冷法术伤害</t>
  </si>
  <si>
    <t>-7%受到的伤害</t>
  </si>
  <si>
    <t>+10所有属性</t>
  </si>
  <si>
    <t>+10%招架几率</t>
  </si>
  <si>
    <t>+10移动速度每英雄等级</t>
  </si>
  <si>
    <t>技能说明</t>
  </si>
  <si>
    <t>CD</t>
  </si>
  <si>
    <t>“生命”</t>
  </si>
  <si>
    <t>等级</t>
  </si>
  <si>
    <t>“坚毅”</t>
  </si>
  <si>
    <t>“活力”</t>
  </si>
  <si>
    <t>+1物理免伤，开启后，受到的所有伤害降低100%，持续2秒。</t>
  </si>
  <si>
    <t>+2物理免伤，开启后，受到的所有伤害降低100%，持续2.5秒。</t>
  </si>
  <si>
    <t>+3物理免伤，开启后，受到的所有伤害降低100%，持续3秒。</t>
  </si>
  <si>
    <t>+4物理免伤，开启后，受到的所有伤害降低100%，持续3.5秒。</t>
  </si>
  <si>
    <t>+5物理免伤，开启后，嘲讽附近1200码范围内所有敌军单位，并且受到的所有伤害降低100%，持续4秒。</t>
  </si>
  <si>
    <t>+75生命值。</t>
  </si>
  <si>
    <t>+125生命值。</t>
  </si>
  <si>
    <t>+175生命值。</t>
  </si>
  <si>
    <t>+225生命值。</t>
  </si>
  <si>
    <t>+300生命值，开启后，提升500点生命值上限，持续10秒。</t>
  </si>
  <si>
    <t>+4力量。</t>
  </si>
  <si>
    <t>+8力量。</t>
  </si>
  <si>
    <t>+12力量。</t>
  </si>
  <si>
    <t>+16力量。</t>
  </si>
  <si>
    <t>+20力量，攻击时有一定几率对附近200码范围内的一个敌人造成等同伤害，如果没有额外目标，那么对当前目标造成50%额外伤害。</t>
  </si>
  <si>
    <t>+4智力。</t>
  </si>
  <si>
    <t>+8智力。</t>
  </si>
  <si>
    <t>+12智力。</t>
  </si>
  <si>
    <t>+16智力。</t>
  </si>
  <si>
    <t>+20智力，施法成功时，有一定几率提升50点智力，持续15秒。</t>
  </si>
  <si>
    <t>+4敏捷。</t>
  </si>
  <si>
    <t>+8敏捷。</t>
  </si>
  <si>
    <t>+12敏捷。</t>
  </si>
  <si>
    <t>+16敏捷。</t>
  </si>
  <si>
    <t>+20敏捷，攻击时有一定几率提升50%攻击速度，持续15秒。</t>
  </si>
  <si>
    <t>符文名</t>
  </si>
  <si>
    <t>“强袭”</t>
  </si>
  <si>
    <t>+10攻击强度，+15法术强度</t>
  </si>
  <si>
    <t>+20攻击强度，+30法术强度</t>
  </si>
  <si>
    <t>+30攻击强度，+45法术强度</t>
  </si>
  <si>
    <t>+40攻击强度，+60法术强度</t>
  </si>
  <si>
    <t>每秒恢复3点生命值，1点法力值。使用后立即恢复200点生命值和法力值。</t>
  </si>
  <si>
    <t>每秒恢复6点生命值，2点法力值。使用后立即恢复300点生命值和法力值。</t>
  </si>
  <si>
    <t>每秒恢复9点生命值，3点法力值。使用后立即恢复400点生命值和法力值。</t>
  </si>
  <si>
    <t>每秒恢复12点生命值，4点法力值。使用后立即恢复500点生命值和法力值。</t>
  </si>
  <si>
    <t>每秒恢复15点生命值，5点法力值。使用后立即恢复50%的生命值和30%的法力值。</t>
  </si>
  <si>
    <t>“附魔”</t>
  </si>
  <si>
    <t>造成伤害时，有一定几率冲击目标，造成100点法术伤害。</t>
  </si>
  <si>
    <t>造成伤害时，有一定几率冲击目标，造成200点法术伤害。</t>
  </si>
  <si>
    <t>造成伤害时，有一定几率冲击目标，造成300点法术伤害。</t>
  </si>
  <si>
    <t>造成伤害时，有一定几率冲击目标，造成400点法术伤害。</t>
  </si>
  <si>
    <t>造成伤害时，有一定几率冲击目标，造成400点法术伤害，10秒内如果再次触发，那么会造成额外400点法术伤害。</t>
  </si>
  <si>
    <t>+50攻击强度，+75法术强度，开启后，造成的所有伤害和治疗效果提高30%，持续15秒。</t>
  </si>
  <si>
    <t>“蛮力”</t>
  </si>
  <si>
    <t>“灵巧”</t>
  </si>
  <si>
    <t>“学识”</t>
  </si>
  <si>
    <t>The 21 Ring</t>
  </si>
  <si>
    <t>+4所有属性</t>
  </si>
  <si>
    <t>+25生命上限</t>
  </si>
  <si>
    <t>+2%攻击速度</t>
  </si>
  <si>
    <t>+50生命上限</t>
  </si>
  <si>
    <t>+25点法术强度</t>
  </si>
  <si>
    <t>使用：命令怒吼，提升附近900码范围内所有友军的最大生命值300点，持续75秒。</t>
  </si>
  <si>
    <t>每秒回复15点生命值</t>
  </si>
  <si>
    <t>+9攻击强度</t>
  </si>
  <si>
    <t>+45攻击强度</t>
  </si>
  <si>
    <t>使你的辛多雷之盾能提供7%额外的伤害减免，并且在开启时可以强迫附近所有敌人攻击你。</t>
  </si>
  <si>
    <t>使你的辛多雷之盾能提供14%额外的伤害减免，并且在开启时可以强迫附近所有敌人攻击你。</t>
  </si>
  <si>
    <t>使你的辛多雷之盾能提供21%额外的伤害减免，并且在开启时可以强迫附近所有敌人攻击你。</t>
  </si>
  <si>
    <t>使你的辛多雷之盾能提供28%额外的伤害减免，并且在开启时可以强迫附近所有敌人攻击你。</t>
  </si>
  <si>
    <t>使你的辛多雷之盾能提供35%额外的伤害减免，并且在开启时可以强迫附近所有敌人攻击你。</t>
  </si>
  <si>
    <t>+2力量</t>
  </si>
  <si>
    <t>+4力量</t>
  </si>
  <si>
    <t>+6力量</t>
  </si>
  <si>
    <t>+8力量</t>
  </si>
  <si>
    <t>+5法术强度</t>
  </si>
  <si>
    <t>+2敏捷</t>
  </si>
  <si>
    <t>+4敏捷</t>
  </si>
  <si>
    <t>+6敏捷</t>
  </si>
  <si>
    <t>+8敏捷</t>
  </si>
  <si>
    <t>+1物理免伤</t>
  </si>
  <si>
    <t>+2物理免伤</t>
  </si>
  <si>
    <t>+30生命上限</t>
  </si>
  <si>
    <t>+60生命上限</t>
  </si>
  <si>
    <t>+90生命上限</t>
  </si>
  <si>
    <t>+120生命上限</t>
  </si>
  <si>
    <t>使你的生存本能可以提供3%额外的生命值和生命上限。</t>
  </si>
  <si>
    <t>使你的生存本能可以提供6%额外的生命值和生命上限。</t>
  </si>
  <si>
    <t>使你的生存本能可以提供9%额外的生命值和生命上限。</t>
  </si>
  <si>
    <t>使你的生存本能可以提供12%额外的生命值和生命上限。</t>
  </si>
  <si>
    <t>使用：立即冷却生存本能。（等级5解锁）</t>
  </si>
  <si>
    <t>使你的神圣震击一定能造成极效治疗。（等级5解锁）</t>
  </si>
  <si>
    <t>+2智力</t>
  </si>
  <si>
    <t>+4智力</t>
  </si>
  <si>
    <t>+6智力</t>
  </si>
  <si>
    <t>+4法术强度</t>
  </si>
  <si>
    <t>+8法术强度</t>
  </si>
  <si>
    <t>+12法术强度</t>
  </si>
  <si>
    <t>+16法术强度</t>
  </si>
  <si>
    <t>+1%法术暴击</t>
  </si>
  <si>
    <t>+2%法术暴击</t>
  </si>
  <si>
    <t>+4%法术暴击</t>
  </si>
  <si>
    <t>移除护盾术造成的虚弱效果。</t>
  </si>
  <si>
    <t>移除护盾术造成的虚弱效果。（等级5解锁）</t>
  </si>
  <si>
    <t>医疗术使目标受到治疗增幅的效果翻倍。（等级3解锁）</t>
  </si>
  <si>
    <t>医疗术使目标受到治疗增幅的效果翻倍。</t>
  </si>
  <si>
    <t>+20生命上限</t>
  </si>
  <si>
    <t>+40生命上限</t>
  </si>
  <si>
    <t>+80生命上限</t>
  </si>
  <si>
    <t>每秒回复1点法力值</t>
  </si>
  <si>
    <t>每秒回复2点法力值</t>
  </si>
  <si>
    <t>每秒回复4点法力值</t>
  </si>
  <si>
    <t>使愈合的瞬发效果的间隔时间缩短2秒。</t>
  </si>
  <si>
    <t>使愈合的瞬发效果的间隔时间缩短4秒。</t>
  </si>
  <si>
    <t>使愈合的瞬发效果的间隔时间缩短6秒。</t>
  </si>
  <si>
    <t>使愈合的瞬发效果的间隔时间缩短8秒。</t>
  </si>
  <si>
    <t>+1所有属性</t>
  </si>
  <si>
    <t>+3所有属性</t>
  </si>
  <si>
    <t>+2所有属性</t>
  </si>
  <si>
    <t>+6所有属性</t>
  </si>
  <si>
    <t>+15生命上限</t>
  </si>
  <si>
    <t>+45生命上限</t>
  </si>
  <si>
    <t>+20法力上限</t>
  </si>
  <si>
    <t>+40法力上限</t>
  </si>
  <si>
    <t>+60法力上限</t>
  </si>
  <si>
    <t>+80法力上限</t>
  </si>
  <si>
    <t>使英勇打击消耗的法力值减少1点。</t>
  </si>
  <si>
    <t>使英勇打击消耗的法力值减少2点。</t>
  </si>
  <si>
    <t>使英勇打击消耗的法力值减少3点。</t>
  </si>
  <si>
    <t>使英勇打击消耗的法力值减少4点。</t>
  </si>
  <si>
    <t>+3攻击强度</t>
  </si>
  <si>
    <t>+4攻击强度</t>
  </si>
  <si>
    <t>+6攻击强度</t>
  </si>
  <si>
    <t>+12攻击强度</t>
  </si>
  <si>
    <t>+1%暴击几率</t>
  </si>
  <si>
    <t>+2%暴击几率</t>
  </si>
  <si>
    <t>+3%暴击几率</t>
  </si>
  <si>
    <t>+8攻击强度</t>
  </si>
  <si>
    <t>+16攻击强度</t>
  </si>
  <si>
    <t>+3%攻击速度</t>
  </si>
  <si>
    <t>+6%攻击速度</t>
  </si>
  <si>
    <t>+9%攻击速度</t>
  </si>
  <si>
    <t>+12%攻击速度</t>
  </si>
  <si>
    <t>对生命值少于30%的目标造成3%额外伤害。</t>
  </si>
  <si>
    <t>对生命值少于30%的目标造成6%额外伤害。</t>
  </si>
  <si>
    <t>对生命值少于30%的目标造成9%额外伤害。</t>
  </si>
  <si>
    <t>对生命值少于30%的目标造成12%额外伤害。</t>
  </si>
  <si>
    <t>对生命值少于30%的目标造成15%额外伤害。</t>
  </si>
  <si>
    <t>使你的邪恶攻击有15%概率造成麻痹效果，降低目标施法速度20%，并获得一个额外的连击点。（等级5解锁）</t>
  </si>
  <si>
    <t>使你的黑箭数量增加一枝。（等级5解锁）</t>
  </si>
  <si>
    <t>+6%暴击几率</t>
  </si>
  <si>
    <t>使你的寒冰箭能冻结敌人1秒。（等级5解锁）</t>
  </si>
  <si>
    <t>+1%冰冷法术伤害</t>
  </si>
  <si>
    <t>+2%冰冷法术伤害</t>
  </si>
  <si>
    <t>+3%冰冷法术伤害</t>
  </si>
  <si>
    <t>+4%冰冷法术伤害</t>
  </si>
  <si>
    <t>使你的精髓榨取能让目标身上的暗言字：痛额外地生效一次。（等级5解锁）</t>
  </si>
  <si>
    <t>+1%法术急速</t>
  </si>
  <si>
    <t>+2%法术急速</t>
  </si>
  <si>
    <t>+3%法术急速</t>
  </si>
  <si>
    <t>+4%法术急速</t>
  </si>
  <si>
    <t>使你的风暴打击有5%额外概率冷却大地震击。</t>
  </si>
  <si>
    <t>使你的风暴打击有10%额外概率冷却大地震击。</t>
  </si>
  <si>
    <t>使你的风暴打击有15%额外概率冷却大地震击。</t>
  </si>
  <si>
    <t>使你的风暴打击有20%额外概率冷却大地震击。</t>
  </si>
  <si>
    <t>使你的风暴打击有25%额外概率冷却大地震击。</t>
  </si>
  <si>
    <t>+5所有属性</t>
  </si>
  <si>
    <t>+4%攻击速度</t>
  </si>
  <si>
    <t>+8%攻击速度</t>
  </si>
  <si>
    <t>+3%躲闪</t>
  </si>
  <si>
    <t>+5力量每英雄等级</t>
  </si>
  <si>
    <t>从受到的伤害中获取5%的法力值。</t>
  </si>
  <si>
    <t>神圣月光之剑</t>
  </si>
  <si>
    <t>命中：吸取造成伤害10%的法力值。</t>
  </si>
  <si>
    <t>命中：有一定几率消耗5%的法力值，向前方释放一道月光波，对直线上的敌人造成法术伤害伤害。</t>
  </si>
  <si>
    <t>命中：造成法术伤害。</t>
  </si>
  <si>
    <t>每第三次普通攻击：消耗5%的法力值，引爆月光，对范围内的目标造成法术伤害。</t>
  </si>
  <si>
    <t>+200生命上限</t>
  </si>
  <si>
    <t>“圣剑路德维希”</t>
  </si>
  <si>
    <r>
      <rPr>
        <sz val="10"/>
        <rFont val="Arial"/>
        <family val="2"/>
      </rPr>
      <t>概率</t>
    </r>
  </si>
  <si>
    <r>
      <rPr>
        <sz val="10"/>
        <rFont val="Arial"/>
        <family val="2"/>
      </rPr>
      <t>怪物掉落价值区间</t>
    </r>
  </si>
  <si>
    <r>
      <rPr>
        <sz val="10"/>
        <rFont val="Arial"/>
        <family val="2"/>
      </rPr>
      <t>因数</t>
    </r>
  </si>
  <si>
    <r>
      <rPr>
        <sz val="10"/>
        <rFont val="Arial"/>
        <family val="2"/>
      </rPr>
      <t>实际概率</t>
    </r>
  </si>
  <si>
    <r>
      <rPr>
        <sz val="10"/>
        <rFont val="Arial"/>
        <family val="2"/>
      </rPr>
      <t>累积</t>
    </r>
  </si>
  <si>
    <r>
      <rPr>
        <sz val="10"/>
        <rFont val="Arial"/>
        <family val="2"/>
      </rPr>
      <t>修正概率</t>
    </r>
  </si>
  <si>
    <r>
      <t xml:space="preserve">BOSS </t>
    </r>
    <r>
      <rPr>
        <sz val="10"/>
        <color rgb="FF000000"/>
        <rFont val="微软雅黑"/>
        <family val="2"/>
        <charset val="134"/>
      </rPr>
      <t>掉落</t>
    </r>
    <r>
      <rPr>
        <sz val="10"/>
        <color rgb="FF000000"/>
        <rFont val="Calibri"/>
        <family val="2"/>
      </rPr>
      <t xml:space="preserve">: 35% </t>
    </r>
    <r>
      <rPr>
        <sz val="10"/>
        <color rgb="FF000000"/>
        <rFont val="微软雅黑"/>
        <family val="2"/>
        <charset val="134"/>
      </rPr>
      <t>橙色装备</t>
    </r>
    <r>
      <rPr>
        <sz val="10"/>
        <color rgb="FF000000"/>
        <rFont val="Calibri"/>
        <family val="2"/>
      </rPr>
      <t xml:space="preserve"> + 65%</t>
    </r>
    <r>
      <rPr>
        <sz val="10"/>
        <color rgb="FF000000"/>
        <rFont val="微软雅黑"/>
        <family val="2"/>
        <charset val="134"/>
      </rPr>
      <t>橙色紫色消耗品</t>
    </r>
    <r>
      <rPr>
        <sz val="10"/>
        <color rgb="FF000000"/>
        <rFont val="Calibri"/>
        <family val="2"/>
      </rPr>
      <t xml:space="preserve"> / 1 </t>
    </r>
    <r>
      <rPr>
        <sz val="10"/>
        <color rgb="FF000000"/>
        <rFont val="微软雅黑"/>
        <family val="2"/>
        <charset val="134"/>
      </rPr>
      <t>职业紫装</t>
    </r>
    <r>
      <rPr>
        <sz val="10"/>
        <color rgb="FF000000"/>
        <rFont val="Calibri"/>
        <family val="2"/>
      </rPr>
      <t xml:space="preserve"> / 25% </t>
    </r>
    <r>
      <rPr>
        <sz val="10"/>
        <color rgb="FF000000"/>
        <rFont val="微软雅黑"/>
        <family val="2"/>
        <charset val="134"/>
      </rPr>
      <t>绿装</t>
    </r>
    <r>
      <rPr>
        <sz val="10"/>
        <color rgb="FF000000"/>
        <rFont val="Calibri"/>
        <family val="2"/>
      </rPr>
      <t xml:space="preserve"> + 75% </t>
    </r>
    <r>
      <rPr>
        <sz val="10"/>
        <color rgb="FF000000"/>
        <rFont val="微软雅黑"/>
        <family val="2"/>
        <charset val="134"/>
      </rPr>
      <t>紫色</t>
    </r>
    <r>
      <rPr>
        <sz val="10"/>
        <color rgb="FF000000"/>
        <rFont val="Calibri"/>
        <family val="2"/>
      </rPr>
      <t xml:space="preserve">BOSS / 5% </t>
    </r>
    <r>
      <rPr>
        <sz val="10"/>
        <color rgb="FF000000"/>
        <rFont val="微软雅黑"/>
        <family val="2"/>
        <charset val="134"/>
      </rPr>
      <t>橙色全部</t>
    </r>
    <r>
      <rPr>
        <sz val="10"/>
        <color rgb="FF000000"/>
        <rFont val="Calibri"/>
        <family val="2"/>
      </rPr>
      <t xml:space="preserve"> + 95% </t>
    </r>
    <r>
      <rPr>
        <sz val="10"/>
        <color rgb="FF000000"/>
        <rFont val="微软雅黑"/>
        <family val="2"/>
        <charset val="134"/>
      </rPr>
      <t>绿色全部</t>
    </r>
  </si>
  <si>
    <r>
      <rPr>
        <b/>
        <sz val="10"/>
        <color rgb="FF0B5394"/>
        <rFont val="微软雅黑"/>
        <family val="2"/>
        <charset val="134"/>
      </rPr>
      <t>唯一方式</t>
    </r>
  </si>
  <si>
    <r>
      <rPr>
        <b/>
        <sz val="10"/>
        <color rgb="FF0B5394"/>
        <rFont val="微软雅黑"/>
        <family val="2"/>
        <charset val="134"/>
      </rPr>
      <t>大修补匠</t>
    </r>
  </si>
  <si>
    <r>
      <rPr>
        <b/>
        <sz val="10"/>
        <color rgb="FF0B5394"/>
        <rFont val="微软雅黑"/>
        <family val="2"/>
        <charset val="134"/>
      </rPr>
      <t>娜迦女巫</t>
    </r>
  </si>
  <si>
    <r>
      <rPr>
        <b/>
        <sz val="10"/>
        <color rgb="FF0B5394"/>
        <rFont val="微软雅黑"/>
        <family val="2"/>
        <charset val="134"/>
      </rPr>
      <t>潮汐男爵</t>
    </r>
  </si>
  <si>
    <r>
      <rPr>
        <b/>
        <sz val="10"/>
        <color rgb="FF0B5394"/>
        <rFont val="微软雅黑"/>
        <family val="2"/>
        <charset val="134"/>
      </rPr>
      <t>术士</t>
    </r>
  </si>
  <si>
    <r>
      <rPr>
        <b/>
        <sz val="10"/>
        <color rgb="FF0B5394"/>
        <rFont val="微软雅黑"/>
        <family val="2"/>
        <charset val="134"/>
      </rPr>
      <t>深渊执政官</t>
    </r>
  </si>
  <si>
    <r>
      <rPr>
        <b/>
        <sz val="10"/>
        <color rgb="FF0B5394"/>
        <rFont val="微软雅黑"/>
        <family val="2"/>
        <charset val="134"/>
      </rPr>
      <t>恶魔守卫</t>
    </r>
  </si>
  <si>
    <r>
      <rPr>
        <b/>
        <sz val="10"/>
        <color rgb="FF0B5394"/>
        <rFont val="微软雅黑"/>
        <family val="2"/>
        <charset val="134"/>
      </rPr>
      <t>妖术领主</t>
    </r>
  </si>
  <si>
    <r>
      <rPr>
        <sz val="10"/>
        <rFont val="微软雅黑"/>
        <family val="2"/>
        <charset val="134"/>
      </rPr>
      <t>全图唯一</t>
    </r>
  </si>
  <si>
    <r>
      <rPr>
        <sz val="10"/>
        <rFont val="微软雅黑"/>
        <family val="2"/>
        <charset val="134"/>
      </rPr>
      <t>等于职业数量</t>
    </r>
  </si>
  <si>
    <r>
      <t>BOSS</t>
    </r>
    <r>
      <rPr>
        <sz val="10"/>
        <rFont val="微软雅黑"/>
        <family val="2"/>
        <charset val="134"/>
      </rPr>
      <t>掉落唯一</t>
    </r>
  </si>
  <si>
    <r>
      <rPr>
        <sz val="10"/>
        <color rgb="FF9900FF"/>
        <rFont val="微软雅黑"/>
        <family val="2"/>
        <charset val="134"/>
      </rPr>
      <t>至尊二十一戒</t>
    </r>
  </si>
  <si>
    <r>
      <rPr>
        <sz val="10"/>
        <color rgb="FF9900FF"/>
        <rFont val="微软雅黑"/>
        <family val="2"/>
        <charset val="134"/>
      </rPr>
      <t>限量版地精火箭靴</t>
    </r>
  </si>
  <si>
    <r>
      <rPr>
        <sz val="10"/>
        <color rgb="FF9900FF"/>
        <rFont val="微软雅黑"/>
        <family val="2"/>
        <charset val="134"/>
      </rPr>
      <t>战歌之鼓</t>
    </r>
  </si>
  <si>
    <r>
      <rPr>
        <sz val="10"/>
        <color rgb="FF9900FF"/>
        <rFont val="微软雅黑"/>
        <family val="2"/>
        <charset val="134"/>
      </rPr>
      <t>托尔贝恩</t>
    </r>
  </si>
  <si>
    <r>
      <rPr>
        <sz val="10"/>
        <color rgb="FF9900FF"/>
        <rFont val="微软雅黑"/>
        <family val="2"/>
        <charset val="134"/>
      </rPr>
      <t>血吼</t>
    </r>
  </si>
  <si>
    <r>
      <rPr>
        <sz val="10"/>
        <color rgb="FF9900FF"/>
        <rFont val="微软雅黑"/>
        <family val="2"/>
        <charset val="134"/>
      </rPr>
      <t>熔火犬牙</t>
    </r>
  </si>
  <si>
    <r>
      <rPr>
        <sz val="10"/>
        <color rgb="FF9900FF"/>
        <rFont val="微软雅黑"/>
        <family val="2"/>
        <charset val="134"/>
      </rPr>
      <t>维斯卡格</t>
    </r>
  </si>
  <si>
    <r>
      <rPr>
        <sz val="10"/>
        <color rgb="FF9900FF"/>
        <rFont val="微软雅黑"/>
        <family val="2"/>
        <charset val="134"/>
      </rPr>
      <t>风暴狮角</t>
    </r>
  </si>
  <si>
    <r>
      <rPr>
        <sz val="10"/>
        <color rgb="FF9900FF"/>
        <rFont val="微软雅黑"/>
        <family val="2"/>
        <charset val="134"/>
      </rPr>
      <t>诅咒铠甲</t>
    </r>
  </si>
  <si>
    <r>
      <rPr>
        <sz val="10"/>
        <color rgb="FF9900FF"/>
        <rFont val="微软雅黑"/>
        <family val="2"/>
        <charset val="134"/>
      </rPr>
      <t>阿曼尼帝国壁垒</t>
    </r>
  </si>
  <si>
    <r>
      <rPr>
        <sz val="10"/>
        <color rgb="FF9900FF"/>
        <rFont val="微软雅黑"/>
        <family val="2"/>
        <charset val="134"/>
      </rPr>
      <t>末日防御者徽记</t>
    </r>
  </si>
  <si>
    <r>
      <rPr>
        <sz val="10"/>
        <color rgb="FF9900FF"/>
        <rFont val="微软雅黑"/>
        <family val="2"/>
        <charset val="134"/>
      </rPr>
      <t>埃兰的镇定宝石</t>
    </r>
  </si>
  <si>
    <r>
      <rPr>
        <sz val="10"/>
        <color rgb="FF9900FF"/>
        <rFont val="微软雅黑"/>
        <family val="2"/>
        <charset val="134"/>
      </rPr>
      <t>纯净秘法</t>
    </r>
  </si>
  <si>
    <r>
      <rPr>
        <sz val="10"/>
        <color rgb="FF9900FF"/>
        <rFont val="微软雅黑"/>
        <family val="2"/>
        <charset val="134"/>
      </rPr>
      <t>妖术之颅</t>
    </r>
  </si>
  <si>
    <r>
      <rPr>
        <sz val="10"/>
        <color rgb="FF9900FF"/>
        <rFont val="微软雅黑"/>
        <family val="2"/>
        <charset val="134"/>
      </rPr>
      <t>暗影烈焰法杖</t>
    </r>
  </si>
  <si>
    <r>
      <rPr>
        <sz val="10"/>
        <color rgb="FF9900FF"/>
        <rFont val="微软雅黑"/>
        <family val="2"/>
        <charset val="134"/>
      </rPr>
      <t>潮汐指环</t>
    </r>
  </si>
  <si>
    <r>
      <rPr>
        <sz val="10"/>
        <color rgb="FF38761D"/>
        <rFont val="微软雅黑"/>
        <family val="2"/>
        <charset val="134"/>
      </rPr>
      <t>残忍之快速的巨神之刃</t>
    </r>
  </si>
  <si>
    <t>icon</t>
    <phoneticPr fontId="22" type="noConversion"/>
  </si>
  <si>
    <t>力量</t>
  </si>
  <si>
    <t>敏捷</t>
  </si>
  <si>
    <t>智力</t>
  </si>
  <si>
    <t>所有属性</t>
  </si>
  <si>
    <t>生命值</t>
  </si>
  <si>
    <t>法力值</t>
  </si>
  <si>
    <t>攻击强度</t>
  </si>
  <si>
    <t>暴击几率</t>
  </si>
  <si>
    <t>攻击速度</t>
  </si>
  <si>
    <t>法术强度</t>
  </si>
  <si>
    <t>法术暴击</t>
  </si>
  <si>
    <t>法术急速</t>
  </si>
  <si>
    <t>法力回复</t>
  </si>
  <si>
    <t>躲闪</t>
  </si>
  <si>
    <t>of Lion Heart</t>
  </si>
  <si>
    <t>狮心之</t>
  </si>
  <si>
    <t>+5力量</t>
  </si>
  <si>
    <t>+5敏捷</t>
  </si>
  <si>
    <t>of Gorilla</t>
  </si>
  <si>
    <t>巨猿之</t>
  </si>
  <si>
    <t>+5智力</t>
  </si>
  <si>
    <t>of Fox</t>
  </si>
  <si>
    <t>红狐之</t>
  </si>
  <si>
    <t>of Brute</t>
  </si>
  <si>
    <t>蛮力之</t>
  </si>
  <si>
    <t>of Dexterity</t>
  </si>
  <si>
    <t>灵巧之</t>
  </si>
  <si>
    <t>of Wisdom</t>
  </si>
  <si>
    <t>学识之</t>
  </si>
  <si>
    <t>of Champion</t>
  </si>
  <si>
    <t>勇士之</t>
  </si>
  <si>
    <t>of Butcher</t>
  </si>
  <si>
    <t>屠夫之</t>
  </si>
  <si>
    <t>of Assassin</t>
  </si>
  <si>
    <t>刺客之</t>
  </si>
  <si>
    <t>of Ranger</t>
  </si>
  <si>
    <t>刽子手之</t>
  </si>
  <si>
    <t>of Wizard</t>
  </si>
  <si>
    <t>巫师之</t>
  </si>
  <si>
    <t>of Priest</t>
  </si>
  <si>
    <t>祭司之</t>
  </si>
  <si>
    <t>of Guardian</t>
  </si>
  <si>
    <t>护卫之</t>
  </si>
  <si>
    <t>+75生命值</t>
  </si>
  <si>
    <t>+1%躲闪几率</t>
  </si>
  <si>
    <t>贵族圆环</t>
  </si>
  <si>
    <t>[词缀]</t>
  </si>
  <si>
    <t>减速之靴</t>
  </si>
  <si>
    <t>+1物理免伤。</t>
  </si>
  <si>
    <t>这双靴子除了很重以外，没有什么特点了。</t>
  </si>
  <si>
    <t>英勇面具</t>
  </si>
  <si>
    <t>＋4str +4agi</t>
  </si>
  <si>
    <t>勇气勋章</t>
  </si>
  <si>
    <t>＋4str +4int</t>
  </si>
  <si>
    <t>灵巧头巾</t>
  </si>
  <si>
    <t>＋4agi +4int</t>
  </si>
  <si>
    <t>攻击之爪</t>
  </si>
  <si>
    <t>+5攻击强度</t>
  </si>
  <si>
    <t>加速手套</t>
  </si>
  <si>
    <t>+5%攻击速度</t>
  </si>
  <si>
    <t>刺杀剑</t>
  </si>
  <si>
    <t>生命护符</t>
  </si>
  <si>
    <t>+80生命值</t>
  </si>
  <si>
    <t>守护指环</t>
  </si>
  <si>
    <t>闪避护符</t>
  </si>
  <si>
    <t>能量垂饰</t>
  </si>
  <si>
    <t>+100法力值</t>
  </si>
  <si>
    <t>艺人面罩</t>
  </si>
  <si>
    <t>巫医法杖</t>
  </si>
  <si>
    <t>医疗石</t>
  </si>
  <si>
    <t>每秒回复5点生命值</t>
  </si>
  <si>
    <t>使用:回复300-600点生命值</t>
  </si>
  <si>
    <t>魔法石</t>
  </si>
  <si>
    <t>使用:回复200-400点法力值</t>
  </si>
  <si>
    <t>罗密欧的过期毒药</t>
  </si>
  <si>
    <t>命中：有25%的几率对目标造成80-115点法术伤害。</t>
  </si>
  <si>
    <t>还能用。</t>
  </si>
  <si>
    <t>莫罗斯的幸运齿轮</t>
  </si>
  <si>
    <t>+3%躲闪几率</t>
  </si>
  <si>
    <t>使用：提高30%的躲闪几率，持续10秒。</t>
  </si>
  <si>
    <t>从莫罗斯的幸运怀表上面卸下来的。</t>
  </si>
  <si>
    <t>神秘腰带</t>
  </si>
  <si>
    <t>-10%受到的法术伤害</t>
  </si>
  <si>
    <t>无光的新月徽记</t>
  </si>
  <si>
    <t>I01K</t>
  </si>
  <si>
    <t>+7智力</t>
  </si>
  <si>
    <t>使用：提高15点智力，持续20秒。</t>
  </si>
  <si>
    <t>依稀可以看出这个徽记曾经是漂亮的银色。</t>
  </si>
  <si>
    <t>特效等级</t>
  </si>
  <si>
    <t>sufix</t>
  </si>
  <si>
    <t>prefix</t>
  </si>
  <si>
    <t>5-8力量</t>
  </si>
  <si>
    <t>5-8敏捷</t>
  </si>
  <si>
    <t>5-8智力</t>
  </si>
  <si>
    <t>厚重的</t>
  </si>
  <si>
    <t>Heavy</t>
  </si>
  <si>
    <t>4-6</t>
  </si>
  <si>
    <t>强壮的</t>
  </si>
  <si>
    <t>Strong</t>
  </si>
  <si>
    <t>7-10</t>
  </si>
  <si>
    <t>8-13</t>
  </si>
  <si>
    <t>锋利的</t>
  </si>
  <si>
    <t>Refined</t>
  </si>
  <si>
    <t>敏捷的</t>
  </si>
  <si>
    <t>Agile</t>
  </si>
  <si>
    <t>闪耀的</t>
  </si>
  <si>
    <t>Shimering</t>
  </si>
  <si>
    <t>智慧的</t>
  </si>
  <si>
    <t>Intelligent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</si>
</sst>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color rgb="FF000000"/>
      <name val="Arial"/>
    </font>
    <font>
      <sz val="10"/>
      <name val="Arial"/>
      <family val="2"/>
    </font>
    <font>
      <sz val="10"/>
      <color rgb="FF000000"/>
      <name val="Consolas"/>
      <family val="3"/>
    </font>
    <font>
      <sz val="10"/>
      <name val="Consolas"/>
      <family val="3"/>
    </font>
    <font>
      <sz val="10"/>
      <color rgb="FF000000"/>
      <name val="微软雅黑"/>
      <family val="2"/>
      <charset val="134"/>
    </font>
    <font>
      <sz val="10"/>
      <color rgb="FF666666"/>
      <name val="微软雅黑"/>
      <family val="2"/>
      <charset val="134"/>
    </font>
    <font>
      <sz val="10"/>
      <color rgb="FFB45F06"/>
      <name val="微软雅黑"/>
      <family val="2"/>
      <charset val="134"/>
    </font>
    <font>
      <sz val="10"/>
      <color rgb="FF999999"/>
      <name val="微软雅黑"/>
      <family val="2"/>
      <charset val="134"/>
    </font>
    <font>
      <sz val="10"/>
      <color rgb="FF38761D"/>
      <name val="微软雅黑"/>
      <family val="2"/>
      <charset val="134"/>
    </font>
    <font>
      <sz val="10"/>
      <name val="微软雅黑"/>
      <family val="2"/>
      <charset val="134"/>
    </font>
    <font>
      <sz val="10"/>
      <color rgb="FF6AA84F"/>
      <name val="微软雅黑"/>
      <family val="2"/>
      <charset val="134"/>
    </font>
    <font>
      <sz val="10"/>
      <color rgb="FF9900FF"/>
      <name val="微软雅黑"/>
      <family val="2"/>
      <charset val="134"/>
    </font>
    <font>
      <sz val="10"/>
      <color rgb="FFFF9900"/>
      <name val="微软雅黑"/>
      <family val="2"/>
      <charset val="134"/>
    </font>
    <font>
      <b/>
      <sz val="10"/>
      <color rgb="FF000000"/>
      <name val="微软雅黑"/>
      <family val="2"/>
      <charset val="134"/>
    </font>
    <font>
      <sz val="10"/>
      <color rgb="FF7F6000"/>
      <name val="微软雅黑"/>
      <family val="2"/>
      <charset val="134"/>
    </font>
    <font>
      <sz val="10"/>
      <color rgb="FFA61C00"/>
      <name val="微软雅黑"/>
      <family val="2"/>
      <charset val="134"/>
    </font>
    <font>
      <sz val="10"/>
      <color rgb="FFDD7E6B"/>
      <name val="微软雅黑"/>
      <family val="2"/>
      <charset val="134"/>
    </font>
    <font>
      <sz val="10"/>
      <color rgb="FFBF9000"/>
      <name val="微软雅黑"/>
      <family val="2"/>
      <charset val="134"/>
    </font>
    <font>
      <b/>
      <sz val="10"/>
      <color rgb="FF0B5394"/>
      <name val="微软雅黑"/>
      <family val="2"/>
      <charset val="134"/>
    </font>
    <font>
      <sz val="11"/>
      <color rgb="FF006100"/>
      <name val="Calibri"/>
      <family val="2"/>
      <scheme val="minor"/>
    </font>
    <font>
      <b/>
      <sz val="10"/>
      <name val="微软雅黑"/>
      <family val="2"/>
      <charset val="134"/>
    </font>
    <font>
      <sz val="11"/>
      <name val="微软雅黑"/>
      <family val="2"/>
      <charset val="134"/>
    </font>
    <font>
      <sz val="9"/>
      <name val="宋体"/>
      <family val="3"/>
      <charset val="134"/>
    </font>
    <font>
      <sz val="10"/>
      <color rgb="FF000000"/>
      <name val="Calibri"/>
      <family val="2"/>
    </font>
    <font>
      <sz val="10"/>
      <name val="Calibri"/>
      <family val="2"/>
    </font>
    <font>
      <b/>
      <sz val="10"/>
      <color rgb="FF0B5394"/>
      <name val="Calibri"/>
      <family val="2"/>
    </font>
    <font>
      <sz val="10"/>
      <color rgb="FFFF9900"/>
      <name val="Calibri"/>
      <family val="2"/>
    </font>
    <font>
      <sz val="10"/>
      <color rgb="FF9900FF"/>
      <name val="Calibri"/>
      <family val="2"/>
    </font>
    <font>
      <sz val="10"/>
      <color rgb="FF38761D"/>
      <name val="Calibri"/>
      <family val="2"/>
    </font>
    <font>
      <sz val="10.5"/>
      <color rgb="FF000000"/>
      <name val="Arial"/>
      <family val="2"/>
    </font>
    <font>
      <sz val="10.5"/>
      <color rgb="FF000000"/>
      <name val="微软雅黑"/>
      <family val="2"/>
      <charset val="134"/>
    </font>
  </fonts>
  <fills count="6">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rgb="FF00FF00"/>
        <bgColor rgb="FF00FF00"/>
      </patternFill>
    </fill>
    <fill>
      <patternFill patternType="solid">
        <fgColor rgb="FFC6EFCE"/>
      </patternFill>
    </fill>
  </fills>
  <borders count="1">
    <border>
      <left/>
      <right/>
      <top/>
      <bottom/>
      <diagonal/>
    </border>
  </borders>
  <cellStyleXfs count="2">
    <xf numFmtId="0" fontId="0" fillId="0" borderId="0"/>
    <xf numFmtId="0" fontId="19" fillId="5" borderId="0" applyNumberFormat="0" applyBorder="0" applyAlignment="0" applyProtection="0"/>
  </cellStyleXfs>
  <cellXfs count="83">
    <xf numFmtId="0" fontId="0"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49" fontId="4" fillId="0" borderId="0" xfId="0" applyNumberFormat="1" applyFont="1" applyAlignment="1">
      <alignment vertical="center"/>
    </xf>
    <xf numFmtId="49" fontId="5" fillId="0" borderId="0" xfId="0" applyNumberFormat="1" applyFont="1" applyAlignment="1">
      <alignment vertical="center"/>
    </xf>
    <xf numFmtId="49" fontId="6" fillId="0" borderId="0" xfId="0" applyNumberFormat="1" applyFont="1" applyAlignment="1">
      <alignment vertical="center"/>
    </xf>
    <xf numFmtId="49" fontId="7" fillId="0" borderId="0" xfId="0" applyNumberFormat="1" applyFont="1" applyAlignment="1">
      <alignment vertical="center"/>
    </xf>
    <xf numFmtId="49" fontId="4" fillId="0" borderId="0" xfId="0" applyNumberFormat="1" applyFont="1" applyAlignment="1"/>
    <xf numFmtId="0" fontId="4" fillId="0" borderId="0" xfId="0" applyFont="1" applyAlignment="1">
      <alignment wrapText="1"/>
    </xf>
    <xf numFmtId="0" fontId="4" fillId="0" borderId="0" xfId="0" applyFont="1" applyAlignment="1"/>
    <xf numFmtId="0" fontId="2" fillId="0" borderId="0" xfId="0" applyFont="1" applyAlignment="1"/>
    <xf numFmtId="0" fontId="3" fillId="0" borderId="0" xfId="0" applyFont="1" applyAlignment="1"/>
    <xf numFmtId="49" fontId="2" fillId="0" borderId="0" xfId="0" applyNumberFormat="1" applyFont="1" applyAlignment="1"/>
    <xf numFmtId="49" fontId="3" fillId="0" borderId="0" xfId="0" applyNumberFormat="1" applyFont="1" applyAlignment="1"/>
    <xf numFmtId="49" fontId="10" fillId="0" borderId="0" xfId="0" applyNumberFormat="1" applyFont="1" applyAlignment="1"/>
    <xf numFmtId="49" fontId="5" fillId="0" borderId="0" xfId="0" applyNumberFormat="1" applyFont="1" applyAlignment="1"/>
    <xf numFmtId="49" fontId="6" fillId="0" borderId="0" xfId="0" applyNumberFormat="1" applyFont="1" applyAlignment="1"/>
    <xf numFmtId="49" fontId="12" fillId="0" borderId="0" xfId="0" applyNumberFormat="1" applyFont="1" applyAlignment="1"/>
    <xf numFmtId="49" fontId="9" fillId="0" borderId="0" xfId="0" applyNumberFormat="1" applyFont="1" applyAlignment="1"/>
    <xf numFmtId="49" fontId="14" fillId="0" borderId="0" xfId="0" applyNumberFormat="1" applyFont="1" applyAlignment="1"/>
    <xf numFmtId="49" fontId="15" fillId="0" borderId="0" xfId="0" applyNumberFormat="1" applyFont="1" applyAlignment="1"/>
    <xf numFmtId="49" fontId="16" fillId="0" borderId="0" xfId="0" applyNumberFormat="1" applyFont="1" applyAlignment="1"/>
    <xf numFmtId="49" fontId="17" fillId="0" borderId="0" xfId="0" applyNumberFormat="1" applyFont="1" applyAlignment="1"/>
    <xf numFmtId="0" fontId="4" fillId="0" borderId="0" xfId="0" applyFont="1" applyAlignment="1"/>
    <xf numFmtId="0" fontId="4" fillId="0" borderId="0" xfId="0" applyFont="1" applyAlignment="1"/>
    <xf numFmtId="0" fontId="4" fillId="0" borderId="0" xfId="0" applyFont="1" applyFill="1" applyAlignment="1"/>
    <xf numFmtId="0" fontId="20" fillId="0" borderId="0" xfId="0" applyFont="1" applyFill="1" applyAlignment="1">
      <alignment horizontal="center" vertical="center"/>
    </xf>
    <xf numFmtId="0" fontId="13" fillId="0" borderId="0" xfId="0" applyFont="1" applyFill="1" applyAlignment="1">
      <alignment vertical="center"/>
    </xf>
    <xf numFmtId="0" fontId="13" fillId="0" borderId="0" xfId="0" applyFont="1" applyAlignment="1"/>
    <xf numFmtId="0" fontId="4" fillId="0" borderId="0" xfId="0" applyFont="1" applyFill="1" applyBorder="1" applyAlignment="1">
      <alignment vertical="center"/>
    </xf>
    <xf numFmtId="0" fontId="9" fillId="0" borderId="0" xfId="0" applyFont="1" applyFill="1" applyAlignment="1"/>
    <xf numFmtId="0" fontId="9" fillId="0" borderId="0" xfId="0" applyNumberFormat="1" applyFont="1" applyFill="1" applyBorder="1" applyAlignment="1">
      <alignment vertical="center"/>
    </xf>
    <xf numFmtId="0" fontId="20" fillId="0" borderId="0" xfId="0" applyNumberFormat="1" applyFont="1" applyFill="1" applyAlignment="1">
      <alignment vertical="center"/>
    </xf>
    <xf numFmtId="0" fontId="9" fillId="0" borderId="0" xfId="0" applyNumberFormat="1" applyFont="1" applyFill="1" applyAlignment="1"/>
    <xf numFmtId="0" fontId="9" fillId="0" borderId="0" xfId="0" applyFont="1" applyFill="1" applyBorder="1" applyAlignment="1">
      <alignment vertical="center"/>
    </xf>
    <xf numFmtId="0" fontId="20" fillId="0" borderId="0" xfId="0" applyFont="1" applyFill="1" applyAlignment="1">
      <alignment horizontal="center"/>
    </xf>
    <xf numFmtId="0" fontId="4" fillId="0" borderId="0" xfId="0" quotePrefix="1" applyFont="1" applyFill="1" applyBorder="1" applyAlignment="1">
      <alignment vertical="center"/>
    </xf>
    <xf numFmtId="0" fontId="9" fillId="0" borderId="0" xfId="0" applyFont="1" applyFill="1" applyAlignment="1">
      <alignment horizontal="center"/>
    </xf>
    <xf numFmtId="0" fontId="4" fillId="0" borderId="0" xfId="0" applyFont="1" applyAlignment="1"/>
    <xf numFmtId="0" fontId="8" fillId="0" borderId="0" xfId="0" applyFont="1" applyAlignment="1">
      <alignment horizontal="center"/>
    </xf>
    <xf numFmtId="0" fontId="21" fillId="0" borderId="0" xfId="1" applyNumberFormat="1" applyFont="1" applyFill="1" applyBorder="1" applyAlignment="1">
      <alignment vertical="center"/>
    </xf>
    <xf numFmtId="49" fontId="11" fillId="0" borderId="0" xfId="0" applyNumberFormat="1" applyFont="1" applyAlignment="1">
      <alignment wrapText="1"/>
    </xf>
    <xf numFmtId="0" fontId="4" fillId="0" borderId="0" xfId="0" applyFont="1" applyAlignment="1">
      <alignment vertical="center" wrapText="1"/>
    </xf>
    <xf numFmtId="0" fontId="4" fillId="0" borderId="0" xfId="0" applyFont="1" applyAlignment="1">
      <alignment horizontal="center"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8" fillId="0" borderId="0" xfId="0" applyFont="1" applyAlignment="1">
      <alignment vertical="center" wrapText="1"/>
    </xf>
    <xf numFmtId="0" fontId="4" fillId="4" borderId="0" xfId="0" applyFont="1" applyFill="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49" fontId="4" fillId="0" borderId="0" xfId="0" applyNumberFormat="1" applyFont="1" applyAlignment="1">
      <alignment wrapText="1"/>
    </xf>
    <xf numFmtId="49" fontId="9" fillId="0" borderId="0" xfId="0" applyNumberFormat="1" applyFont="1" applyAlignment="1">
      <alignment wrapText="1"/>
    </xf>
    <xf numFmtId="49" fontId="5" fillId="0" borderId="0" xfId="0" applyNumberFormat="1" applyFont="1" applyAlignment="1">
      <alignment wrapText="1"/>
    </xf>
    <xf numFmtId="0" fontId="11" fillId="0" borderId="0" xfId="0" applyFont="1" applyAlignment="1">
      <alignment wrapText="1"/>
    </xf>
    <xf numFmtId="49" fontId="12" fillId="0" borderId="0" xfId="0" applyNumberFormat="1" applyFont="1" applyAlignment="1">
      <alignment wrapText="1"/>
    </xf>
    <xf numFmtId="49" fontId="10" fillId="0" borderId="0" xfId="0" applyNumberFormat="1" applyFont="1" applyAlignment="1">
      <alignment wrapText="1"/>
    </xf>
    <xf numFmtId="49" fontId="6" fillId="0" borderId="0" xfId="0" applyNumberFormat="1" applyFont="1" applyAlignment="1">
      <alignment wrapText="1"/>
    </xf>
    <xf numFmtId="0" fontId="12" fillId="0" borderId="0" xfId="0" applyFont="1" applyAlignment="1">
      <alignment wrapText="1"/>
    </xf>
    <xf numFmtId="0" fontId="3" fillId="0" borderId="0" xfId="0" applyFont="1" applyAlignment="1">
      <alignment wrapText="1"/>
    </xf>
    <xf numFmtId="49" fontId="3" fillId="0" borderId="0" xfId="0" applyNumberFormat="1" applyFont="1" applyAlignment="1">
      <alignment wrapText="1"/>
    </xf>
    <xf numFmtId="49" fontId="2" fillId="0" borderId="0" xfId="0" applyNumberFormat="1" applyFont="1" applyAlignment="1">
      <alignment wrapText="1"/>
    </xf>
    <xf numFmtId="49" fontId="8" fillId="0" borderId="0" xfId="0" applyNumberFormat="1" applyFont="1" applyAlignment="1">
      <alignment wrapText="1"/>
    </xf>
    <xf numFmtId="0" fontId="4" fillId="0" borderId="0" xfId="0" applyFont="1" applyAlignment="1"/>
    <xf numFmtId="0" fontId="23" fillId="0" borderId="0" xfId="0" applyFont="1" applyAlignment="1"/>
    <xf numFmtId="4" fontId="24" fillId="0" borderId="0" xfId="0" applyNumberFormat="1" applyFont="1" applyAlignment="1"/>
    <xf numFmtId="0" fontId="24" fillId="0" borderId="0" xfId="0" applyFont="1" applyAlignment="1"/>
    <xf numFmtId="0" fontId="24" fillId="2" borderId="0" xfId="0" applyFont="1" applyFill="1" applyAlignment="1"/>
    <xf numFmtId="4" fontId="24" fillId="2" borderId="0" xfId="0" applyNumberFormat="1" applyFont="1" applyFill="1" applyAlignment="1"/>
    <xf numFmtId="0" fontId="25" fillId="0" borderId="0" xfId="0" applyFont="1" applyAlignment="1"/>
    <xf numFmtId="0" fontId="26" fillId="0" borderId="0" xfId="0" applyFont="1" applyAlignment="1"/>
    <xf numFmtId="0" fontId="27" fillId="0" borderId="0" xfId="0" applyFont="1" applyAlignment="1"/>
    <xf numFmtId="0" fontId="23" fillId="3" borderId="0" xfId="0" applyFont="1" applyFill="1" applyAlignment="1"/>
    <xf numFmtId="0" fontId="28" fillId="0" borderId="0" xfId="0" applyFont="1" applyAlignment="1"/>
    <xf numFmtId="0" fontId="23" fillId="0" borderId="0" xfId="0" applyFont="1" applyAlignment="1"/>
    <xf numFmtId="49" fontId="8" fillId="0" borderId="0" xfId="0" applyNumberFormat="1" applyFont="1" applyAlignment="1"/>
    <xf numFmtId="0" fontId="8" fillId="0" borderId="0" xfId="0" applyFont="1" applyAlignment="1"/>
    <xf numFmtId="0" fontId="8" fillId="0" borderId="0" xfId="0" applyFont="1" applyAlignment="1">
      <alignment wrapText="1"/>
    </xf>
    <xf numFmtId="0" fontId="29" fillId="0" borderId="0" xfId="0" applyFont="1" applyAlignment="1">
      <alignment wrapText="1"/>
    </xf>
    <xf numFmtId="49" fontId="30" fillId="0" borderId="0" xfId="0" applyNumberFormat="1" applyFont="1" applyAlignment="1"/>
    <xf numFmtId="49" fontId="29" fillId="0" borderId="0" xfId="0" applyNumberFormat="1" applyFont="1" applyAlignment="1">
      <alignment wrapText="1"/>
    </xf>
  </cellXfs>
  <cellStyles count="2">
    <cellStyle name="Good" xfId="1" builtinId="26"/>
    <cellStyle name="Normal" xfId="0" builtinId="0"/>
  </cellStyles>
  <dxfs count="6">
    <dxf>
      <fill>
        <patternFill patternType="solid">
          <fgColor rgb="FFFFFFFF"/>
          <bgColor rgb="FFFFFFFF"/>
        </patternFill>
      </fill>
      <alignment wrapText="1"/>
      <border>
        <left/>
        <right/>
        <top/>
        <bottom/>
      </border>
    </dxf>
    <dxf>
      <fill>
        <patternFill patternType="solid">
          <fgColor rgb="FFFF9900"/>
          <bgColor rgb="FFFF9900"/>
        </patternFill>
      </fill>
      <alignment wrapText="1"/>
      <border>
        <left/>
        <right/>
        <top/>
        <bottom/>
      </border>
    </dxf>
    <dxf>
      <fill>
        <patternFill patternType="solid">
          <fgColor rgb="FF9900FF"/>
          <bgColor rgb="FF9900FF"/>
        </patternFill>
      </fill>
      <alignment wrapText="1"/>
      <border>
        <left/>
        <right/>
        <top/>
        <bottom/>
      </border>
    </dxf>
    <dxf>
      <fill>
        <patternFill patternType="solid">
          <fgColor rgb="FF00FF00"/>
          <bgColor rgb="FF00FF00"/>
        </patternFill>
      </fill>
      <alignment wrapText="1"/>
      <border>
        <left/>
        <right/>
        <top/>
        <bottom/>
      </border>
    </dxf>
    <dxf>
      <fill>
        <patternFill patternType="solid">
          <fgColor rgb="FF00FFFF"/>
          <bgColor rgb="FF00FFFF"/>
        </patternFill>
      </fill>
      <alignment wrapText="1"/>
      <border>
        <left/>
        <right/>
        <top/>
        <bottom/>
      </border>
    </dxf>
    <dxf>
      <fill>
        <patternFill patternType="solid">
          <fgColor rgb="FFEAD1DC"/>
          <bgColor rgb="FFEAD1DC"/>
        </patternFill>
      </fill>
      <alignment wrapText="1"/>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gif"/><Relationship Id="rId21" Type="http://schemas.openxmlformats.org/officeDocument/2006/relationships/image" Target="../media/image21.png"/><Relationship Id="rId34" Type="http://schemas.openxmlformats.org/officeDocument/2006/relationships/image" Target="../media/image34.gif"/><Relationship Id="rId42" Type="http://schemas.openxmlformats.org/officeDocument/2006/relationships/image" Target="../media/image42.gif"/><Relationship Id="rId47" Type="http://schemas.openxmlformats.org/officeDocument/2006/relationships/image" Target="../media/image47.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gif"/><Relationship Id="rId40" Type="http://schemas.openxmlformats.org/officeDocument/2006/relationships/image" Target="../media/image40.gif"/><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gif"/><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gif"/><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gif"/><Relationship Id="rId46" Type="http://schemas.openxmlformats.org/officeDocument/2006/relationships/image" Target="../media/image46.png"/><Relationship Id="rId20" Type="http://schemas.openxmlformats.org/officeDocument/2006/relationships/image" Target="../media/image20.png"/><Relationship Id="rId41" Type="http://schemas.openxmlformats.org/officeDocument/2006/relationships/image" Target="../media/image41.gif"/><Relationship Id="rId1" Type="http://schemas.openxmlformats.org/officeDocument/2006/relationships/image" Target="../media/image1.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0</xdr:rowOff>
    </xdr:from>
    <xdr:to>
      <xdr:col>0</xdr:col>
      <xdr:colOff>266700</xdr:colOff>
      <xdr:row>8</xdr:row>
      <xdr:rowOff>228600</xdr:rowOff>
    </xdr:to>
    <xdr:pic>
      <xdr:nvPicPr>
        <xdr:cNvPr id="9" name="image23.png">
          <a:extLst>
            <a:ext uri="{FF2B5EF4-FFF2-40B4-BE49-F238E27FC236}">
              <a16:creationId xmlns:a16="http://schemas.microsoft.com/office/drawing/2014/main" id="{00000000-0008-0000-0400-000009000000}"/>
            </a:ext>
          </a:extLst>
        </xdr:cNvPr>
        <xdr:cNvPicPr preferRelativeResize="0"/>
      </xdr:nvPicPr>
      <xdr:blipFill>
        <a:blip xmlns:r="http://schemas.openxmlformats.org/officeDocument/2006/relationships" r:embed="rId1" cstate="print"/>
        <a:stretch>
          <a:fillRect/>
        </a:stretch>
      </xdr:blipFill>
      <xdr:spPr>
        <a:xfrm>
          <a:off x="0" y="0"/>
          <a:ext cx="266700" cy="228600"/>
        </a:xfrm>
        <a:prstGeom prst="rect">
          <a:avLst/>
        </a:prstGeom>
        <a:noFill/>
      </xdr:spPr>
    </xdr:pic>
    <xdr:clientData fLocksWithSheet="0"/>
  </xdr:twoCellAnchor>
  <xdr:twoCellAnchor>
    <xdr:from>
      <xdr:col>0</xdr:col>
      <xdr:colOff>0</xdr:colOff>
      <xdr:row>9</xdr:row>
      <xdr:rowOff>0</xdr:rowOff>
    </xdr:from>
    <xdr:to>
      <xdr:col>0</xdr:col>
      <xdr:colOff>266700</xdr:colOff>
      <xdr:row>9</xdr:row>
      <xdr:rowOff>304800</xdr:rowOff>
    </xdr:to>
    <xdr:pic>
      <xdr:nvPicPr>
        <xdr:cNvPr id="10" name="image06.png">
          <a:extLst>
            <a:ext uri="{FF2B5EF4-FFF2-40B4-BE49-F238E27FC236}">
              <a16:creationId xmlns:a16="http://schemas.microsoft.com/office/drawing/2014/main" id="{00000000-0008-0000-0400-00000A000000}"/>
            </a:ext>
          </a:extLst>
        </xdr:cNvPr>
        <xdr:cNvPicPr preferRelativeResize="0"/>
      </xdr:nvPicPr>
      <xdr:blipFill>
        <a:blip xmlns:r="http://schemas.openxmlformats.org/officeDocument/2006/relationships" r:embed="rId2" cstate="print"/>
        <a:stretch>
          <a:fillRect/>
        </a:stretch>
      </xdr:blipFill>
      <xdr:spPr>
        <a:xfrm>
          <a:off x="0" y="0"/>
          <a:ext cx="266700" cy="304800"/>
        </a:xfrm>
        <a:prstGeom prst="rect">
          <a:avLst/>
        </a:prstGeom>
        <a:noFill/>
      </xdr:spPr>
    </xdr:pic>
    <xdr:clientData fLocksWithSheet="0"/>
  </xdr:twoCellAnchor>
  <xdr:twoCellAnchor>
    <xdr:from>
      <xdr:col>0</xdr:col>
      <xdr:colOff>0</xdr:colOff>
      <xdr:row>10</xdr:row>
      <xdr:rowOff>0</xdr:rowOff>
    </xdr:from>
    <xdr:to>
      <xdr:col>0</xdr:col>
      <xdr:colOff>266700</xdr:colOff>
      <xdr:row>10</xdr:row>
      <xdr:rowOff>266700</xdr:rowOff>
    </xdr:to>
    <xdr:pic>
      <xdr:nvPicPr>
        <xdr:cNvPr id="11" name="image03.png">
          <a:extLst>
            <a:ext uri="{FF2B5EF4-FFF2-40B4-BE49-F238E27FC236}">
              <a16:creationId xmlns:a16="http://schemas.microsoft.com/office/drawing/2014/main" id="{00000000-0008-0000-0400-00000B000000}"/>
            </a:ext>
          </a:extLst>
        </xdr:cNvPr>
        <xdr:cNvPicPr preferRelativeResize="0"/>
      </xdr:nvPicPr>
      <xdr:blipFill>
        <a:blip xmlns:r="http://schemas.openxmlformats.org/officeDocument/2006/relationships" r:embed="rId3"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11</xdr:row>
      <xdr:rowOff>0</xdr:rowOff>
    </xdr:from>
    <xdr:to>
      <xdr:col>0</xdr:col>
      <xdr:colOff>266700</xdr:colOff>
      <xdr:row>11</xdr:row>
      <xdr:rowOff>266700</xdr:rowOff>
    </xdr:to>
    <xdr:pic>
      <xdr:nvPicPr>
        <xdr:cNvPr id="12" name="image10.png">
          <a:extLst>
            <a:ext uri="{FF2B5EF4-FFF2-40B4-BE49-F238E27FC236}">
              <a16:creationId xmlns:a16="http://schemas.microsoft.com/office/drawing/2014/main" id="{00000000-0008-0000-0400-00000C000000}"/>
            </a:ext>
          </a:extLst>
        </xdr:cNvPr>
        <xdr:cNvPicPr preferRelativeResize="0"/>
      </xdr:nvPicPr>
      <xdr:blipFill>
        <a:blip xmlns:r="http://schemas.openxmlformats.org/officeDocument/2006/relationships" r:embed="rId4"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12</xdr:row>
      <xdr:rowOff>0</xdr:rowOff>
    </xdr:from>
    <xdr:to>
      <xdr:col>0</xdr:col>
      <xdr:colOff>266700</xdr:colOff>
      <xdr:row>12</xdr:row>
      <xdr:rowOff>266700</xdr:rowOff>
    </xdr:to>
    <xdr:pic>
      <xdr:nvPicPr>
        <xdr:cNvPr id="13" name="image11.png">
          <a:extLst>
            <a:ext uri="{FF2B5EF4-FFF2-40B4-BE49-F238E27FC236}">
              <a16:creationId xmlns:a16="http://schemas.microsoft.com/office/drawing/2014/main" id="{00000000-0008-0000-0400-00000D000000}"/>
            </a:ext>
          </a:extLst>
        </xdr:cNvPr>
        <xdr:cNvPicPr preferRelativeResize="0"/>
      </xdr:nvPicPr>
      <xdr:blipFill>
        <a:blip xmlns:r="http://schemas.openxmlformats.org/officeDocument/2006/relationships" r:embed="rId5"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13</xdr:row>
      <xdr:rowOff>0</xdr:rowOff>
    </xdr:from>
    <xdr:to>
      <xdr:col>0</xdr:col>
      <xdr:colOff>266700</xdr:colOff>
      <xdr:row>13</xdr:row>
      <xdr:rowOff>266700</xdr:rowOff>
    </xdr:to>
    <xdr:pic>
      <xdr:nvPicPr>
        <xdr:cNvPr id="14" name="image47.png">
          <a:extLst>
            <a:ext uri="{FF2B5EF4-FFF2-40B4-BE49-F238E27FC236}">
              <a16:creationId xmlns:a16="http://schemas.microsoft.com/office/drawing/2014/main" id="{00000000-0008-0000-0400-00000E000000}"/>
            </a:ext>
          </a:extLst>
        </xdr:cNvPr>
        <xdr:cNvPicPr preferRelativeResize="0"/>
      </xdr:nvPicPr>
      <xdr:blipFill>
        <a:blip xmlns:r="http://schemas.openxmlformats.org/officeDocument/2006/relationships" r:embed="rId6"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14</xdr:row>
      <xdr:rowOff>0</xdr:rowOff>
    </xdr:from>
    <xdr:to>
      <xdr:col>0</xdr:col>
      <xdr:colOff>304800</xdr:colOff>
      <xdr:row>14</xdr:row>
      <xdr:rowOff>266700</xdr:rowOff>
    </xdr:to>
    <xdr:pic>
      <xdr:nvPicPr>
        <xdr:cNvPr id="15" name="image08.png">
          <a:extLst>
            <a:ext uri="{FF2B5EF4-FFF2-40B4-BE49-F238E27FC236}">
              <a16:creationId xmlns:a16="http://schemas.microsoft.com/office/drawing/2014/main" id="{00000000-0008-0000-0400-00000F000000}"/>
            </a:ext>
          </a:extLst>
        </xdr:cNvPr>
        <xdr:cNvPicPr preferRelativeResize="0"/>
      </xdr:nvPicPr>
      <xdr:blipFill>
        <a:blip xmlns:r="http://schemas.openxmlformats.org/officeDocument/2006/relationships" r:embed="rId7"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15</xdr:row>
      <xdr:rowOff>0</xdr:rowOff>
    </xdr:from>
    <xdr:to>
      <xdr:col>0</xdr:col>
      <xdr:colOff>266700</xdr:colOff>
      <xdr:row>15</xdr:row>
      <xdr:rowOff>266700</xdr:rowOff>
    </xdr:to>
    <xdr:pic>
      <xdr:nvPicPr>
        <xdr:cNvPr id="16" name="image14.png">
          <a:extLst>
            <a:ext uri="{FF2B5EF4-FFF2-40B4-BE49-F238E27FC236}">
              <a16:creationId xmlns:a16="http://schemas.microsoft.com/office/drawing/2014/main" id="{00000000-0008-0000-0400-000010000000}"/>
            </a:ext>
          </a:extLst>
        </xdr:cNvPr>
        <xdr:cNvPicPr preferRelativeResize="0"/>
      </xdr:nvPicPr>
      <xdr:blipFill>
        <a:blip xmlns:r="http://schemas.openxmlformats.org/officeDocument/2006/relationships" r:embed="rId8"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16</xdr:row>
      <xdr:rowOff>0</xdr:rowOff>
    </xdr:from>
    <xdr:to>
      <xdr:col>0</xdr:col>
      <xdr:colOff>304800</xdr:colOff>
      <xdr:row>16</xdr:row>
      <xdr:rowOff>266700</xdr:rowOff>
    </xdr:to>
    <xdr:pic>
      <xdr:nvPicPr>
        <xdr:cNvPr id="17" name="image09.png">
          <a:extLst>
            <a:ext uri="{FF2B5EF4-FFF2-40B4-BE49-F238E27FC236}">
              <a16:creationId xmlns:a16="http://schemas.microsoft.com/office/drawing/2014/main" id="{00000000-0008-0000-0400-000011000000}"/>
            </a:ext>
          </a:extLst>
        </xdr:cNvPr>
        <xdr:cNvPicPr preferRelativeResize="0"/>
      </xdr:nvPicPr>
      <xdr:blipFill>
        <a:blip xmlns:r="http://schemas.openxmlformats.org/officeDocument/2006/relationships" r:embed="rId9" cstate="print"/>
        <a:stretch>
          <a:fillRect/>
        </a:stretch>
      </xdr:blipFill>
      <xdr:spPr>
        <a:xfrm>
          <a:off x="0" y="0"/>
          <a:ext cx="304800" cy="266700"/>
        </a:xfrm>
        <a:prstGeom prst="rect">
          <a:avLst/>
        </a:prstGeom>
        <a:noFill/>
      </xdr:spPr>
    </xdr:pic>
    <xdr:clientData fLocksWithSheet="0"/>
  </xdr:twoCellAnchor>
  <xdr:twoCellAnchor>
    <xdr:from>
      <xdr:col>0</xdr:col>
      <xdr:colOff>0</xdr:colOff>
      <xdr:row>22</xdr:row>
      <xdr:rowOff>0</xdr:rowOff>
    </xdr:from>
    <xdr:to>
      <xdr:col>0</xdr:col>
      <xdr:colOff>266700</xdr:colOff>
      <xdr:row>22</xdr:row>
      <xdr:rowOff>228600</xdr:rowOff>
    </xdr:to>
    <xdr:pic>
      <xdr:nvPicPr>
        <xdr:cNvPr id="18" name="image12.png">
          <a:extLst>
            <a:ext uri="{FF2B5EF4-FFF2-40B4-BE49-F238E27FC236}">
              <a16:creationId xmlns:a16="http://schemas.microsoft.com/office/drawing/2014/main" id="{00000000-0008-0000-0400-000012000000}"/>
            </a:ext>
          </a:extLst>
        </xdr:cNvPr>
        <xdr:cNvPicPr preferRelativeResize="0"/>
      </xdr:nvPicPr>
      <xdr:blipFill>
        <a:blip xmlns:r="http://schemas.openxmlformats.org/officeDocument/2006/relationships" r:embed="rId10" cstate="print"/>
        <a:stretch>
          <a:fillRect/>
        </a:stretch>
      </xdr:blipFill>
      <xdr:spPr>
        <a:xfrm>
          <a:off x="0" y="0"/>
          <a:ext cx="266700" cy="228600"/>
        </a:xfrm>
        <a:prstGeom prst="rect">
          <a:avLst/>
        </a:prstGeom>
        <a:noFill/>
      </xdr:spPr>
    </xdr:pic>
    <xdr:clientData fLocksWithSheet="0"/>
  </xdr:twoCellAnchor>
  <xdr:twoCellAnchor>
    <xdr:from>
      <xdr:col>0</xdr:col>
      <xdr:colOff>0</xdr:colOff>
      <xdr:row>21</xdr:row>
      <xdr:rowOff>0</xdr:rowOff>
    </xdr:from>
    <xdr:to>
      <xdr:col>0</xdr:col>
      <xdr:colOff>304800</xdr:colOff>
      <xdr:row>21</xdr:row>
      <xdr:rowOff>304800</xdr:rowOff>
    </xdr:to>
    <xdr:pic>
      <xdr:nvPicPr>
        <xdr:cNvPr id="19" name="image29.png">
          <a:extLst>
            <a:ext uri="{FF2B5EF4-FFF2-40B4-BE49-F238E27FC236}">
              <a16:creationId xmlns:a16="http://schemas.microsoft.com/office/drawing/2014/main" id="{00000000-0008-0000-0400-000013000000}"/>
            </a:ext>
          </a:extLst>
        </xdr:cNvPr>
        <xdr:cNvPicPr preferRelativeResize="0"/>
      </xdr:nvPicPr>
      <xdr:blipFill>
        <a:blip xmlns:r="http://schemas.openxmlformats.org/officeDocument/2006/relationships" r:embed="rId11" cstate="print"/>
        <a:stretch>
          <a:fillRect/>
        </a:stretch>
      </xdr:blipFill>
      <xdr:spPr>
        <a:xfrm>
          <a:off x="0" y="0"/>
          <a:ext cx="304800" cy="304800"/>
        </a:xfrm>
        <a:prstGeom prst="rect">
          <a:avLst/>
        </a:prstGeom>
        <a:noFill/>
      </xdr:spPr>
    </xdr:pic>
    <xdr:clientData fLocksWithSheet="0"/>
  </xdr:twoCellAnchor>
  <xdr:twoCellAnchor>
    <xdr:from>
      <xdr:col>0</xdr:col>
      <xdr:colOff>0</xdr:colOff>
      <xdr:row>20</xdr:row>
      <xdr:rowOff>0</xdr:rowOff>
    </xdr:from>
    <xdr:to>
      <xdr:col>0</xdr:col>
      <xdr:colOff>266700</xdr:colOff>
      <xdr:row>20</xdr:row>
      <xdr:rowOff>266700</xdr:rowOff>
    </xdr:to>
    <xdr:pic>
      <xdr:nvPicPr>
        <xdr:cNvPr id="20" name="image13.png">
          <a:extLst>
            <a:ext uri="{FF2B5EF4-FFF2-40B4-BE49-F238E27FC236}">
              <a16:creationId xmlns:a16="http://schemas.microsoft.com/office/drawing/2014/main" id="{00000000-0008-0000-0400-000014000000}"/>
            </a:ext>
          </a:extLst>
        </xdr:cNvPr>
        <xdr:cNvPicPr preferRelativeResize="0"/>
      </xdr:nvPicPr>
      <xdr:blipFill>
        <a:blip xmlns:r="http://schemas.openxmlformats.org/officeDocument/2006/relationships" r:embed="rId1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36</xdr:row>
      <xdr:rowOff>0</xdr:rowOff>
    </xdr:from>
    <xdr:to>
      <xdr:col>0</xdr:col>
      <xdr:colOff>304800</xdr:colOff>
      <xdr:row>36</xdr:row>
      <xdr:rowOff>266700</xdr:rowOff>
    </xdr:to>
    <xdr:pic>
      <xdr:nvPicPr>
        <xdr:cNvPr id="21" name="image17.png">
          <a:extLst>
            <a:ext uri="{FF2B5EF4-FFF2-40B4-BE49-F238E27FC236}">
              <a16:creationId xmlns:a16="http://schemas.microsoft.com/office/drawing/2014/main" id="{00000000-0008-0000-0400-000015000000}"/>
            </a:ext>
          </a:extLst>
        </xdr:cNvPr>
        <xdr:cNvPicPr preferRelativeResize="0"/>
      </xdr:nvPicPr>
      <xdr:blipFill>
        <a:blip xmlns:r="http://schemas.openxmlformats.org/officeDocument/2006/relationships" r:embed="rId13"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19</xdr:row>
      <xdr:rowOff>0</xdr:rowOff>
    </xdr:from>
    <xdr:to>
      <xdr:col>0</xdr:col>
      <xdr:colOff>304800</xdr:colOff>
      <xdr:row>19</xdr:row>
      <xdr:rowOff>266700</xdr:rowOff>
    </xdr:to>
    <xdr:pic>
      <xdr:nvPicPr>
        <xdr:cNvPr id="22" name="image16.png">
          <a:extLst>
            <a:ext uri="{FF2B5EF4-FFF2-40B4-BE49-F238E27FC236}">
              <a16:creationId xmlns:a16="http://schemas.microsoft.com/office/drawing/2014/main" id="{00000000-0008-0000-0400-000016000000}"/>
            </a:ext>
          </a:extLst>
        </xdr:cNvPr>
        <xdr:cNvPicPr preferRelativeResize="0"/>
      </xdr:nvPicPr>
      <xdr:blipFill>
        <a:blip xmlns:r="http://schemas.openxmlformats.org/officeDocument/2006/relationships" r:embed="rId14"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18</xdr:row>
      <xdr:rowOff>0</xdr:rowOff>
    </xdr:from>
    <xdr:to>
      <xdr:col>0</xdr:col>
      <xdr:colOff>304800</xdr:colOff>
      <xdr:row>18</xdr:row>
      <xdr:rowOff>266700</xdr:rowOff>
    </xdr:to>
    <xdr:pic>
      <xdr:nvPicPr>
        <xdr:cNvPr id="23" name="image15.png">
          <a:extLst>
            <a:ext uri="{FF2B5EF4-FFF2-40B4-BE49-F238E27FC236}">
              <a16:creationId xmlns:a16="http://schemas.microsoft.com/office/drawing/2014/main" id="{00000000-0008-0000-0400-000017000000}"/>
            </a:ext>
          </a:extLst>
        </xdr:cNvPr>
        <xdr:cNvPicPr preferRelativeResize="0"/>
      </xdr:nvPicPr>
      <xdr:blipFill>
        <a:blip xmlns:r="http://schemas.openxmlformats.org/officeDocument/2006/relationships" r:embed="rId15" cstate="print"/>
        <a:stretch>
          <a:fillRect/>
        </a:stretch>
      </xdr:blipFill>
      <xdr:spPr>
        <a:xfrm>
          <a:off x="0" y="0"/>
          <a:ext cx="304800" cy="266700"/>
        </a:xfrm>
        <a:prstGeom prst="rect">
          <a:avLst/>
        </a:prstGeom>
        <a:noFill/>
      </xdr:spPr>
    </xdr:pic>
    <xdr:clientData fLocksWithSheet="0"/>
  </xdr:twoCellAnchor>
  <xdr:twoCellAnchor>
    <xdr:from>
      <xdr:col>0</xdr:col>
      <xdr:colOff>0</xdr:colOff>
      <xdr:row>35</xdr:row>
      <xdr:rowOff>0</xdr:rowOff>
    </xdr:from>
    <xdr:to>
      <xdr:col>0</xdr:col>
      <xdr:colOff>266700</xdr:colOff>
      <xdr:row>35</xdr:row>
      <xdr:rowOff>266700</xdr:rowOff>
    </xdr:to>
    <xdr:pic>
      <xdr:nvPicPr>
        <xdr:cNvPr id="24" name="image18.png">
          <a:extLst>
            <a:ext uri="{FF2B5EF4-FFF2-40B4-BE49-F238E27FC236}">
              <a16:creationId xmlns:a16="http://schemas.microsoft.com/office/drawing/2014/main" id="{00000000-0008-0000-0400-000018000000}"/>
            </a:ext>
          </a:extLst>
        </xdr:cNvPr>
        <xdr:cNvPicPr preferRelativeResize="0"/>
      </xdr:nvPicPr>
      <xdr:blipFill>
        <a:blip xmlns:r="http://schemas.openxmlformats.org/officeDocument/2006/relationships" r:embed="rId16"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34</xdr:row>
      <xdr:rowOff>0</xdr:rowOff>
    </xdr:from>
    <xdr:to>
      <xdr:col>0</xdr:col>
      <xdr:colOff>266700</xdr:colOff>
      <xdr:row>34</xdr:row>
      <xdr:rowOff>304800</xdr:rowOff>
    </xdr:to>
    <xdr:pic>
      <xdr:nvPicPr>
        <xdr:cNvPr id="25" name="image19.png">
          <a:extLst>
            <a:ext uri="{FF2B5EF4-FFF2-40B4-BE49-F238E27FC236}">
              <a16:creationId xmlns:a16="http://schemas.microsoft.com/office/drawing/2014/main" id="{00000000-0008-0000-0400-000019000000}"/>
            </a:ext>
          </a:extLst>
        </xdr:cNvPr>
        <xdr:cNvPicPr preferRelativeResize="0"/>
      </xdr:nvPicPr>
      <xdr:blipFill>
        <a:blip xmlns:r="http://schemas.openxmlformats.org/officeDocument/2006/relationships" r:embed="rId17" cstate="print"/>
        <a:stretch>
          <a:fillRect/>
        </a:stretch>
      </xdr:blipFill>
      <xdr:spPr>
        <a:xfrm>
          <a:off x="0" y="0"/>
          <a:ext cx="266700" cy="304800"/>
        </a:xfrm>
        <a:prstGeom prst="rect">
          <a:avLst/>
        </a:prstGeom>
        <a:noFill/>
      </xdr:spPr>
    </xdr:pic>
    <xdr:clientData fLocksWithSheet="0"/>
  </xdr:twoCellAnchor>
  <xdr:twoCellAnchor>
    <xdr:from>
      <xdr:col>0</xdr:col>
      <xdr:colOff>0</xdr:colOff>
      <xdr:row>40</xdr:row>
      <xdr:rowOff>0</xdr:rowOff>
    </xdr:from>
    <xdr:to>
      <xdr:col>0</xdr:col>
      <xdr:colOff>304800</xdr:colOff>
      <xdr:row>40</xdr:row>
      <xdr:rowOff>266700</xdr:rowOff>
    </xdr:to>
    <xdr:pic>
      <xdr:nvPicPr>
        <xdr:cNvPr id="26" name="image48.png">
          <a:extLst>
            <a:ext uri="{FF2B5EF4-FFF2-40B4-BE49-F238E27FC236}">
              <a16:creationId xmlns:a16="http://schemas.microsoft.com/office/drawing/2014/main" id="{00000000-0008-0000-0400-00001A000000}"/>
            </a:ext>
          </a:extLst>
        </xdr:cNvPr>
        <xdr:cNvPicPr preferRelativeResize="0"/>
      </xdr:nvPicPr>
      <xdr:blipFill>
        <a:blip xmlns:r="http://schemas.openxmlformats.org/officeDocument/2006/relationships" r:embed="rId18" cstate="print"/>
        <a:stretch>
          <a:fillRect/>
        </a:stretch>
      </xdr:blipFill>
      <xdr:spPr>
        <a:xfrm>
          <a:off x="0" y="0"/>
          <a:ext cx="304800" cy="266700"/>
        </a:xfrm>
        <a:prstGeom prst="rect">
          <a:avLst/>
        </a:prstGeom>
        <a:noFill/>
      </xdr:spPr>
    </xdr:pic>
    <xdr:clientData fLocksWithSheet="0"/>
  </xdr:twoCellAnchor>
  <xdr:twoCellAnchor>
    <xdr:from>
      <xdr:col>0</xdr:col>
      <xdr:colOff>0</xdr:colOff>
      <xdr:row>23</xdr:row>
      <xdr:rowOff>0</xdr:rowOff>
    </xdr:from>
    <xdr:to>
      <xdr:col>0</xdr:col>
      <xdr:colOff>266700</xdr:colOff>
      <xdr:row>23</xdr:row>
      <xdr:rowOff>266700</xdr:rowOff>
    </xdr:to>
    <xdr:pic>
      <xdr:nvPicPr>
        <xdr:cNvPr id="27" name="image21.png">
          <a:extLst>
            <a:ext uri="{FF2B5EF4-FFF2-40B4-BE49-F238E27FC236}">
              <a16:creationId xmlns:a16="http://schemas.microsoft.com/office/drawing/2014/main" id="{00000000-0008-0000-0400-00001B000000}"/>
            </a:ext>
          </a:extLst>
        </xdr:cNvPr>
        <xdr:cNvPicPr preferRelativeResize="0"/>
      </xdr:nvPicPr>
      <xdr:blipFill>
        <a:blip xmlns:r="http://schemas.openxmlformats.org/officeDocument/2006/relationships" r:embed="rId19"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42</xdr:row>
      <xdr:rowOff>0</xdr:rowOff>
    </xdr:from>
    <xdr:to>
      <xdr:col>0</xdr:col>
      <xdr:colOff>266700</xdr:colOff>
      <xdr:row>42</xdr:row>
      <xdr:rowOff>228600</xdr:rowOff>
    </xdr:to>
    <xdr:pic>
      <xdr:nvPicPr>
        <xdr:cNvPr id="28" name="image45.png">
          <a:extLst>
            <a:ext uri="{FF2B5EF4-FFF2-40B4-BE49-F238E27FC236}">
              <a16:creationId xmlns:a16="http://schemas.microsoft.com/office/drawing/2014/main" id="{00000000-0008-0000-0400-00001C000000}"/>
            </a:ext>
          </a:extLst>
        </xdr:cNvPr>
        <xdr:cNvPicPr preferRelativeResize="0"/>
      </xdr:nvPicPr>
      <xdr:blipFill>
        <a:blip xmlns:r="http://schemas.openxmlformats.org/officeDocument/2006/relationships" r:embed="rId20" cstate="print"/>
        <a:stretch>
          <a:fillRect/>
        </a:stretch>
      </xdr:blipFill>
      <xdr:spPr>
        <a:xfrm>
          <a:off x="0" y="0"/>
          <a:ext cx="266700" cy="228600"/>
        </a:xfrm>
        <a:prstGeom prst="rect">
          <a:avLst/>
        </a:prstGeom>
        <a:noFill/>
      </xdr:spPr>
    </xdr:pic>
    <xdr:clientData fLocksWithSheet="0"/>
  </xdr:twoCellAnchor>
  <xdr:twoCellAnchor>
    <xdr:from>
      <xdr:col>0</xdr:col>
      <xdr:colOff>0</xdr:colOff>
      <xdr:row>38</xdr:row>
      <xdr:rowOff>0</xdr:rowOff>
    </xdr:from>
    <xdr:to>
      <xdr:col>0</xdr:col>
      <xdr:colOff>266700</xdr:colOff>
      <xdr:row>38</xdr:row>
      <xdr:rowOff>266700</xdr:rowOff>
    </xdr:to>
    <xdr:pic>
      <xdr:nvPicPr>
        <xdr:cNvPr id="29" name="image24.png">
          <a:extLst>
            <a:ext uri="{FF2B5EF4-FFF2-40B4-BE49-F238E27FC236}">
              <a16:creationId xmlns:a16="http://schemas.microsoft.com/office/drawing/2014/main" id="{00000000-0008-0000-0400-00001D000000}"/>
            </a:ext>
          </a:extLst>
        </xdr:cNvPr>
        <xdr:cNvPicPr preferRelativeResize="0"/>
      </xdr:nvPicPr>
      <xdr:blipFill>
        <a:blip xmlns:r="http://schemas.openxmlformats.org/officeDocument/2006/relationships" r:embed="rId21"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24</xdr:row>
      <xdr:rowOff>0</xdr:rowOff>
    </xdr:from>
    <xdr:to>
      <xdr:col>0</xdr:col>
      <xdr:colOff>266700</xdr:colOff>
      <xdr:row>24</xdr:row>
      <xdr:rowOff>266700</xdr:rowOff>
    </xdr:to>
    <xdr:pic>
      <xdr:nvPicPr>
        <xdr:cNvPr id="30" name="image22.png">
          <a:extLst>
            <a:ext uri="{FF2B5EF4-FFF2-40B4-BE49-F238E27FC236}">
              <a16:creationId xmlns:a16="http://schemas.microsoft.com/office/drawing/2014/main" id="{00000000-0008-0000-0400-00001E000000}"/>
            </a:ext>
          </a:extLst>
        </xdr:cNvPr>
        <xdr:cNvPicPr preferRelativeResize="0"/>
      </xdr:nvPicPr>
      <xdr:blipFill>
        <a:blip xmlns:r="http://schemas.openxmlformats.org/officeDocument/2006/relationships" r:embed="rId2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47</xdr:row>
      <xdr:rowOff>0</xdr:rowOff>
    </xdr:from>
    <xdr:to>
      <xdr:col>0</xdr:col>
      <xdr:colOff>266700</xdr:colOff>
      <xdr:row>47</xdr:row>
      <xdr:rowOff>228600</xdr:rowOff>
    </xdr:to>
    <xdr:pic>
      <xdr:nvPicPr>
        <xdr:cNvPr id="31" name="image25.png">
          <a:extLst>
            <a:ext uri="{FF2B5EF4-FFF2-40B4-BE49-F238E27FC236}">
              <a16:creationId xmlns:a16="http://schemas.microsoft.com/office/drawing/2014/main" id="{00000000-0008-0000-0400-00001F000000}"/>
            </a:ext>
          </a:extLst>
        </xdr:cNvPr>
        <xdr:cNvPicPr preferRelativeResize="0"/>
      </xdr:nvPicPr>
      <xdr:blipFill>
        <a:blip xmlns:r="http://schemas.openxmlformats.org/officeDocument/2006/relationships" r:embed="rId23" cstate="print"/>
        <a:stretch>
          <a:fillRect/>
        </a:stretch>
      </xdr:blipFill>
      <xdr:spPr>
        <a:xfrm>
          <a:off x="0" y="0"/>
          <a:ext cx="266700" cy="228600"/>
        </a:xfrm>
        <a:prstGeom prst="rect">
          <a:avLst/>
        </a:prstGeom>
        <a:noFill/>
      </xdr:spPr>
    </xdr:pic>
    <xdr:clientData fLocksWithSheet="0"/>
  </xdr:twoCellAnchor>
  <xdr:twoCellAnchor>
    <xdr:from>
      <xdr:col>0</xdr:col>
      <xdr:colOff>0</xdr:colOff>
      <xdr:row>48</xdr:row>
      <xdr:rowOff>0</xdr:rowOff>
    </xdr:from>
    <xdr:to>
      <xdr:col>0</xdr:col>
      <xdr:colOff>266700</xdr:colOff>
      <xdr:row>48</xdr:row>
      <xdr:rowOff>266700</xdr:rowOff>
    </xdr:to>
    <xdr:pic>
      <xdr:nvPicPr>
        <xdr:cNvPr id="32" name="image26.png">
          <a:extLst>
            <a:ext uri="{FF2B5EF4-FFF2-40B4-BE49-F238E27FC236}">
              <a16:creationId xmlns:a16="http://schemas.microsoft.com/office/drawing/2014/main" id="{00000000-0008-0000-0400-000020000000}"/>
            </a:ext>
          </a:extLst>
        </xdr:cNvPr>
        <xdr:cNvPicPr preferRelativeResize="0"/>
      </xdr:nvPicPr>
      <xdr:blipFill>
        <a:blip xmlns:r="http://schemas.openxmlformats.org/officeDocument/2006/relationships" r:embed="rId24"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44</xdr:row>
      <xdr:rowOff>0</xdr:rowOff>
    </xdr:from>
    <xdr:to>
      <xdr:col>0</xdr:col>
      <xdr:colOff>266700</xdr:colOff>
      <xdr:row>44</xdr:row>
      <xdr:rowOff>266700</xdr:rowOff>
    </xdr:to>
    <xdr:pic>
      <xdr:nvPicPr>
        <xdr:cNvPr id="33" name="image28.png">
          <a:extLst>
            <a:ext uri="{FF2B5EF4-FFF2-40B4-BE49-F238E27FC236}">
              <a16:creationId xmlns:a16="http://schemas.microsoft.com/office/drawing/2014/main" id="{00000000-0008-0000-0400-000021000000}"/>
            </a:ext>
          </a:extLst>
        </xdr:cNvPr>
        <xdr:cNvPicPr preferRelativeResize="0"/>
      </xdr:nvPicPr>
      <xdr:blipFill>
        <a:blip xmlns:r="http://schemas.openxmlformats.org/officeDocument/2006/relationships" r:embed="rId25"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26</xdr:row>
      <xdr:rowOff>0</xdr:rowOff>
    </xdr:from>
    <xdr:to>
      <xdr:col>0</xdr:col>
      <xdr:colOff>266700</xdr:colOff>
      <xdr:row>26</xdr:row>
      <xdr:rowOff>228600</xdr:rowOff>
    </xdr:to>
    <xdr:pic>
      <xdr:nvPicPr>
        <xdr:cNvPr id="34" name="image27.png">
          <a:extLst>
            <a:ext uri="{FF2B5EF4-FFF2-40B4-BE49-F238E27FC236}">
              <a16:creationId xmlns:a16="http://schemas.microsoft.com/office/drawing/2014/main" id="{00000000-0008-0000-0400-000022000000}"/>
            </a:ext>
          </a:extLst>
        </xdr:cNvPr>
        <xdr:cNvPicPr preferRelativeResize="0"/>
      </xdr:nvPicPr>
      <xdr:blipFill>
        <a:blip xmlns:r="http://schemas.openxmlformats.org/officeDocument/2006/relationships" r:embed="rId26" cstate="print"/>
        <a:stretch>
          <a:fillRect/>
        </a:stretch>
      </xdr:blipFill>
      <xdr:spPr>
        <a:xfrm>
          <a:off x="0" y="0"/>
          <a:ext cx="266700" cy="228600"/>
        </a:xfrm>
        <a:prstGeom prst="rect">
          <a:avLst/>
        </a:prstGeom>
        <a:noFill/>
      </xdr:spPr>
    </xdr:pic>
    <xdr:clientData fLocksWithSheet="0"/>
  </xdr:twoCellAnchor>
  <xdr:twoCellAnchor>
    <xdr:from>
      <xdr:col>0</xdr:col>
      <xdr:colOff>0</xdr:colOff>
      <xdr:row>27</xdr:row>
      <xdr:rowOff>0</xdr:rowOff>
    </xdr:from>
    <xdr:to>
      <xdr:col>0</xdr:col>
      <xdr:colOff>266700</xdr:colOff>
      <xdr:row>27</xdr:row>
      <xdr:rowOff>266700</xdr:rowOff>
    </xdr:to>
    <xdr:pic>
      <xdr:nvPicPr>
        <xdr:cNvPr id="35" name="image30.png">
          <a:extLst>
            <a:ext uri="{FF2B5EF4-FFF2-40B4-BE49-F238E27FC236}">
              <a16:creationId xmlns:a16="http://schemas.microsoft.com/office/drawing/2014/main" id="{00000000-0008-0000-0400-000023000000}"/>
            </a:ext>
          </a:extLst>
        </xdr:cNvPr>
        <xdr:cNvPicPr preferRelativeResize="0"/>
      </xdr:nvPicPr>
      <xdr:blipFill>
        <a:blip xmlns:r="http://schemas.openxmlformats.org/officeDocument/2006/relationships" r:embed="rId27"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43</xdr:row>
      <xdr:rowOff>0</xdr:rowOff>
    </xdr:from>
    <xdr:to>
      <xdr:col>0</xdr:col>
      <xdr:colOff>266700</xdr:colOff>
      <xdr:row>43</xdr:row>
      <xdr:rowOff>266700</xdr:rowOff>
    </xdr:to>
    <xdr:pic>
      <xdr:nvPicPr>
        <xdr:cNvPr id="36" name="image41.png">
          <a:extLst>
            <a:ext uri="{FF2B5EF4-FFF2-40B4-BE49-F238E27FC236}">
              <a16:creationId xmlns:a16="http://schemas.microsoft.com/office/drawing/2014/main" id="{00000000-0008-0000-0400-000024000000}"/>
            </a:ext>
          </a:extLst>
        </xdr:cNvPr>
        <xdr:cNvPicPr preferRelativeResize="0"/>
      </xdr:nvPicPr>
      <xdr:blipFill>
        <a:blip xmlns:r="http://schemas.openxmlformats.org/officeDocument/2006/relationships" r:embed="rId28"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31</xdr:row>
      <xdr:rowOff>0</xdr:rowOff>
    </xdr:from>
    <xdr:to>
      <xdr:col>0</xdr:col>
      <xdr:colOff>266700</xdr:colOff>
      <xdr:row>31</xdr:row>
      <xdr:rowOff>266700</xdr:rowOff>
    </xdr:to>
    <xdr:pic>
      <xdr:nvPicPr>
        <xdr:cNvPr id="37" name="image31.png">
          <a:extLst>
            <a:ext uri="{FF2B5EF4-FFF2-40B4-BE49-F238E27FC236}">
              <a16:creationId xmlns:a16="http://schemas.microsoft.com/office/drawing/2014/main" id="{00000000-0008-0000-0400-000025000000}"/>
            </a:ext>
          </a:extLst>
        </xdr:cNvPr>
        <xdr:cNvPicPr preferRelativeResize="0"/>
      </xdr:nvPicPr>
      <xdr:blipFill>
        <a:blip xmlns:r="http://schemas.openxmlformats.org/officeDocument/2006/relationships" r:embed="rId29"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39</xdr:row>
      <xdr:rowOff>0</xdr:rowOff>
    </xdr:from>
    <xdr:to>
      <xdr:col>0</xdr:col>
      <xdr:colOff>266700</xdr:colOff>
      <xdr:row>39</xdr:row>
      <xdr:rowOff>266700</xdr:rowOff>
    </xdr:to>
    <xdr:pic>
      <xdr:nvPicPr>
        <xdr:cNvPr id="38" name="image32.png">
          <a:extLst>
            <a:ext uri="{FF2B5EF4-FFF2-40B4-BE49-F238E27FC236}">
              <a16:creationId xmlns:a16="http://schemas.microsoft.com/office/drawing/2014/main" id="{00000000-0008-0000-0400-000026000000}"/>
            </a:ext>
          </a:extLst>
        </xdr:cNvPr>
        <xdr:cNvPicPr preferRelativeResize="0"/>
      </xdr:nvPicPr>
      <xdr:blipFill>
        <a:blip xmlns:r="http://schemas.openxmlformats.org/officeDocument/2006/relationships" r:embed="rId30"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29</xdr:row>
      <xdr:rowOff>0</xdr:rowOff>
    </xdr:from>
    <xdr:to>
      <xdr:col>0</xdr:col>
      <xdr:colOff>266700</xdr:colOff>
      <xdr:row>29</xdr:row>
      <xdr:rowOff>266700</xdr:rowOff>
    </xdr:to>
    <xdr:pic>
      <xdr:nvPicPr>
        <xdr:cNvPr id="39" name="image34.png">
          <a:extLst>
            <a:ext uri="{FF2B5EF4-FFF2-40B4-BE49-F238E27FC236}">
              <a16:creationId xmlns:a16="http://schemas.microsoft.com/office/drawing/2014/main" id="{00000000-0008-0000-0400-000027000000}"/>
            </a:ext>
          </a:extLst>
        </xdr:cNvPr>
        <xdr:cNvPicPr preferRelativeResize="0"/>
      </xdr:nvPicPr>
      <xdr:blipFill>
        <a:blip xmlns:r="http://schemas.openxmlformats.org/officeDocument/2006/relationships" r:embed="rId31"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32</xdr:row>
      <xdr:rowOff>0</xdr:rowOff>
    </xdr:from>
    <xdr:to>
      <xdr:col>0</xdr:col>
      <xdr:colOff>266700</xdr:colOff>
      <xdr:row>32</xdr:row>
      <xdr:rowOff>266700</xdr:rowOff>
    </xdr:to>
    <xdr:pic>
      <xdr:nvPicPr>
        <xdr:cNvPr id="40" name="image33.png">
          <a:extLst>
            <a:ext uri="{FF2B5EF4-FFF2-40B4-BE49-F238E27FC236}">
              <a16:creationId xmlns:a16="http://schemas.microsoft.com/office/drawing/2014/main" id="{00000000-0008-0000-0400-000028000000}"/>
            </a:ext>
          </a:extLst>
        </xdr:cNvPr>
        <xdr:cNvPicPr preferRelativeResize="0"/>
      </xdr:nvPicPr>
      <xdr:blipFill>
        <a:blip xmlns:r="http://schemas.openxmlformats.org/officeDocument/2006/relationships" r:embed="rId3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33</xdr:row>
      <xdr:rowOff>0</xdr:rowOff>
    </xdr:from>
    <xdr:to>
      <xdr:col>0</xdr:col>
      <xdr:colOff>304800</xdr:colOff>
      <xdr:row>33</xdr:row>
      <xdr:rowOff>266700</xdr:rowOff>
    </xdr:to>
    <xdr:pic>
      <xdr:nvPicPr>
        <xdr:cNvPr id="41" name="image35.png">
          <a:extLst>
            <a:ext uri="{FF2B5EF4-FFF2-40B4-BE49-F238E27FC236}">
              <a16:creationId xmlns:a16="http://schemas.microsoft.com/office/drawing/2014/main" id="{00000000-0008-0000-0400-000029000000}"/>
            </a:ext>
          </a:extLst>
        </xdr:cNvPr>
        <xdr:cNvPicPr preferRelativeResize="0"/>
      </xdr:nvPicPr>
      <xdr:blipFill>
        <a:blip xmlns:r="http://schemas.openxmlformats.org/officeDocument/2006/relationships" r:embed="rId33" cstate="print"/>
        <a:stretch>
          <a:fillRect/>
        </a:stretch>
      </xdr:blipFill>
      <xdr:spPr>
        <a:xfrm>
          <a:off x="0" y="0"/>
          <a:ext cx="304800" cy="266700"/>
        </a:xfrm>
        <a:prstGeom prst="rect">
          <a:avLst/>
        </a:prstGeom>
        <a:noFill/>
      </xdr:spPr>
    </xdr:pic>
    <xdr:clientData fLocksWithSheet="0"/>
  </xdr:twoCellAnchor>
  <xdr:twoCellAnchor>
    <xdr:from>
      <xdr:col>0</xdr:col>
      <xdr:colOff>28575</xdr:colOff>
      <xdr:row>50</xdr:row>
      <xdr:rowOff>0</xdr:rowOff>
    </xdr:from>
    <xdr:to>
      <xdr:col>0</xdr:col>
      <xdr:colOff>304800</xdr:colOff>
      <xdr:row>50</xdr:row>
      <xdr:rowOff>276225</xdr:rowOff>
    </xdr:to>
    <xdr:pic>
      <xdr:nvPicPr>
        <xdr:cNvPr id="42" name="image36.gif" title="Image">
          <a:extLst>
            <a:ext uri="{FF2B5EF4-FFF2-40B4-BE49-F238E27FC236}">
              <a16:creationId xmlns:a16="http://schemas.microsoft.com/office/drawing/2014/main" id="{00000000-0008-0000-0400-00002A000000}"/>
            </a:ext>
          </a:extLst>
        </xdr:cNvPr>
        <xdr:cNvPicPr preferRelativeResize="0"/>
      </xdr:nvPicPr>
      <xdr:blipFill>
        <a:blip xmlns:r="http://schemas.openxmlformats.org/officeDocument/2006/relationships" r:embed="rId34" cstate="print"/>
        <a:stretch>
          <a:fillRect/>
        </a:stretch>
      </xdr:blipFill>
      <xdr:spPr>
        <a:xfrm>
          <a:off x="0" y="0"/>
          <a:ext cx="276225" cy="276225"/>
        </a:xfrm>
        <a:prstGeom prst="rect">
          <a:avLst/>
        </a:prstGeom>
        <a:noFill/>
      </xdr:spPr>
    </xdr:pic>
    <xdr:clientData fLocksWithSheet="0"/>
  </xdr:twoCellAnchor>
  <xdr:twoCellAnchor>
    <xdr:from>
      <xdr:col>0</xdr:col>
      <xdr:colOff>38100</xdr:colOff>
      <xdr:row>51</xdr:row>
      <xdr:rowOff>19050</xdr:rowOff>
    </xdr:from>
    <xdr:to>
      <xdr:col>0</xdr:col>
      <xdr:colOff>304800</xdr:colOff>
      <xdr:row>51</xdr:row>
      <xdr:rowOff>285750</xdr:rowOff>
    </xdr:to>
    <xdr:pic>
      <xdr:nvPicPr>
        <xdr:cNvPr id="43" name="image37.gif" title="Image">
          <a:extLst>
            <a:ext uri="{FF2B5EF4-FFF2-40B4-BE49-F238E27FC236}">
              <a16:creationId xmlns:a16="http://schemas.microsoft.com/office/drawing/2014/main" id="{00000000-0008-0000-0400-00002B000000}"/>
            </a:ext>
          </a:extLst>
        </xdr:cNvPr>
        <xdr:cNvPicPr preferRelativeResize="0"/>
      </xdr:nvPicPr>
      <xdr:blipFill>
        <a:blip xmlns:r="http://schemas.openxmlformats.org/officeDocument/2006/relationships" r:embed="rId35" cstate="print"/>
        <a:stretch>
          <a:fillRect/>
        </a:stretch>
      </xdr:blipFill>
      <xdr:spPr>
        <a:xfrm>
          <a:off x="0" y="0"/>
          <a:ext cx="266700" cy="266700"/>
        </a:xfrm>
        <a:prstGeom prst="rect">
          <a:avLst/>
        </a:prstGeom>
        <a:noFill/>
      </xdr:spPr>
    </xdr:pic>
    <xdr:clientData fLocksWithSheet="0"/>
  </xdr:twoCellAnchor>
  <xdr:twoCellAnchor>
    <xdr:from>
      <xdr:col>0</xdr:col>
      <xdr:colOff>28575</xdr:colOff>
      <xdr:row>52</xdr:row>
      <xdr:rowOff>9525</xdr:rowOff>
    </xdr:from>
    <xdr:to>
      <xdr:col>0</xdr:col>
      <xdr:colOff>304800</xdr:colOff>
      <xdr:row>52</xdr:row>
      <xdr:rowOff>285750</xdr:rowOff>
    </xdr:to>
    <xdr:pic>
      <xdr:nvPicPr>
        <xdr:cNvPr id="44" name="image38.gif" title="Image">
          <a:extLst>
            <a:ext uri="{FF2B5EF4-FFF2-40B4-BE49-F238E27FC236}">
              <a16:creationId xmlns:a16="http://schemas.microsoft.com/office/drawing/2014/main" id="{00000000-0008-0000-0400-00002C000000}"/>
            </a:ext>
          </a:extLst>
        </xdr:cNvPr>
        <xdr:cNvPicPr preferRelativeResize="0"/>
      </xdr:nvPicPr>
      <xdr:blipFill>
        <a:blip xmlns:r="http://schemas.openxmlformats.org/officeDocument/2006/relationships" r:embed="rId36" cstate="print"/>
        <a:stretch>
          <a:fillRect/>
        </a:stretch>
      </xdr:blipFill>
      <xdr:spPr>
        <a:xfrm>
          <a:off x="0" y="0"/>
          <a:ext cx="276225" cy="276225"/>
        </a:xfrm>
        <a:prstGeom prst="rect">
          <a:avLst/>
        </a:prstGeom>
        <a:noFill/>
      </xdr:spPr>
    </xdr:pic>
    <xdr:clientData fLocksWithSheet="0"/>
  </xdr:twoCellAnchor>
  <xdr:twoCellAnchor>
    <xdr:from>
      <xdr:col>0</xdr:col>
      <xdr:colOff>57150</xdr:colOff>
      <xdr:row>53</xdr:row>
      <xdr:rowOff>28575</xdr:rowOff>
    </xdr:from>
    <xdr:to>
      <xdr:col>0</xdr:col>
      <xdr:colOff>314325</xdr:colOff>
      <xdr:row>53</xdr:row>
      <xdr:rowOff>285750</xdr:rowOff>
    </xdr:to>
    <xdr:pic>
      <xdr:nvPicPr>
        <xdr:cNvPr id="45" name="image39.gif" title="Image">
          <a:extLst>
            <a:ext uri="{FF2B5EF4-FFF2-40B4-BE49-F238E27FC236}">
              <a16:creationId xmlns:a16="http://schemas.microsoft.com/office/drawing/2014/main" id="{00000000-0008-0000-0400-00002D000000}"/>
            </a:ext>
          </a:extLst>
        </xdr:cNvPr>
        <xdr:cNvPicPr preferRelativeResize="0"/>
      </xdr:nvPicPr>
      <xdr:blipFill>
        <a:blip xmlns:r="http://schemas.openxmlformats.org/officeDocument/2006/relationships" r:embed="rId37" cstate="print"/>
        <a:stretch>
          <a:fillRect/>
        </a:stretch>
      </xdr:blipFill>
      <xdr:spPr>
        <a:xfrm>
          <a:off x="0" y="0"/>
          <a:ext cx="257175" cy="257175"/>
        </a:xfrm>
        <a:prstGeom prst="rect">
          <a:avLst/>
        </a:prstGeom>
        <a:noFill/>
      </xdr:spPr>
    </xdr:pic>
    <xdr:clientData fLocksWithSheet="0"/>
  </xdr:twoCellAnchor>
  <xdr:twoCellAnchor>
    <xdr:from>
      <xdr:col>0</xdr:col>
      <xdr:colOff>57150</xdr:colOff>
      <xdr:row>54</xdr:row>
      <xdr:rowOff>0</xdr:rowOff>
    </xdr:from>
    <xdr:to>
      <xdr:col>0</xdr:col>
      <xdr:colOff>314325</xdr:colOff>
      <xdr:row>54</xdr:row>
      <xdr:rowOff>257175</xdr:rowOff>
    </xdr:to>
    <xdr:pic>
      <xdr:nvPicPr>
        <xdr:cNvPr id="46" name="image46.gif" title="Image">
          <a:extLst>
            <a:ext uri="{FF2B5EF4-FFF2-40B4-BE49-F238E27FC236}">
              <a16:creationId xmlns:a16="http://schemas.microsoft.com/office/drawing/2014/main" id="{00000000-0008-0000-0400-00002E000000}"/>
            </a:ext>
          </a:extLst>
        </xdr:cNvPr>
        <xdr:cNvPicPr preferRelativeResize="0"/>
      </xdr:nvPicPr>
      <xdr:blipFill>
        <a:blip xmlns:r="http://schemas.openxmlformats.org/officeDocument/2006/relationships" r:embed="rId38" cstate="print"/>
        <a:stretch>
          <a:fillRect/>
        </a:stretch>
      </xdr:blipFill>
      <xdr:spPr>
        <a:xfrm>
          <a:off x="0" y="0"/>
          <a:ext cx="257175" cy="257175"/>
        </a:xfrm>
        <a:prstGeom prst="rect">
          <a:avLst/>
        </a:prstGeom>
        <a:noFill/>
      </xdr:spPr>
    </xdr:pic>
    <xdr:clientData fLocksWithSheet="0"/>
  </xdr:twoCellAnchor>
  <xdr:twoCellAnchor>
    <xdr:from>
      <xdr:col>0</xdr:col>
      <xdr:colOff>47625</xdr:colOff>
      <xdr:row>54</xdr:row>
      <xdr:rowOff>295275</xdr:rowOff>
    </xdr:from>
    <xdr:to>
      <xdr:col>0</xdr:col>
      <xdr:colOff>333375</xdr:colOff>
      <xdr:row>55</xdr:row>
      <xdr:rowOff>266700</xdr:rowOff>
    </xdr:to>
    <xdr:pic>
      <xdr:nvPicPr>
        <xdr:cNvPr id="47" name="image40.gif" title="Image">
          <a:extLst>
            <a:ext uri="{FF2B5EF4-FFF2-40B4-BE49-F238E27FC236}">
              <a16:creationId xmlns:a16="http://schemas.microsoft.com/office/drawing/2014/main" id="{00000000-0008-0000-0400-00002F000000}"/>
            </a:ext>
          </a:extLst>
        </xdr:cNvPr>
        <xdr:cNvPicPr preferRelativeResize="0"/>
      </xdr:nvPicPr>
      <xdr:blipFill>
        <a:blip xmlns:r="http://schemas.openxmlformats.org/officeDocument/2006/relationships" r:embed="rId39" cstate="print"/>
        <a:stretch>
          <a:fillRect/>
        </a:stretch>
      </xdr:blipFill>
      <xdr:spPr>
        <a:xfrm>
          <a:off x="0" y="0"/>
          <a:ext cx="285750" cy="285750"/>
        </a:xfrm>
        <a:prstGeom prst="rect">
          <a:avLst/>
        </a:prstGeom>
        <a:noFill/>
      </xdr:spPr>
    </xdr:pic>
    <xdr:clientData fLocksWithSheet="0"/>
  </xdr:twoCellAnchor>
  <xdr:twoCellAnchor>
    <xdr:from>
      <xdr:col>0</xdr:col>
      <xdr:colOff>85725</xdr:colOff>
      <xdr:row>56</xdr:row>
      <xdr:rowOff>19050</xdr:rowOff>
    </xdr:from>
    <xdr:to>
      <xdr:col>0</xdr:col>
      <xdr:colOff>361950</xdr:colOff>
      <xdr:row>56</xdr:row>
      <xdr:rowOff>295275</xdr:rowOff>
    </xdr:to>
    <xdr:pic>
      <xdr:nvPicPr>
        <xdr:cNvPr id="48" name="image42.gif" title="Image">
          <a:extLst>
            <a:ext uri="{FF2B5EF4-FFF2-40B4-BE49-F238E27FC236}">
              <a16:creationId xmlns:a16="http://schemas.microsoft.com/office/drawing/2014/main" id="{00000000-0008-0000-0400-000030000000}"/>
            </a:ext>
          </a:extLst>
        </xdr:cNvPr>
        <xdr:cNvPicPr preferRelativeResize="0"/>
      </xdr:nvPicPr>
      <xdr:blipFill>
        <a:blip xmlns:r="http://schemas.openxmlformats.org/officeDocument/2006/relationships" r:embed="rId40" cstate="print"/>
        <a:stretch>
          <a:fillRect/>
        </a:stretch>
      </xdr:blipFill>
      <xdr:spPr>
        <a:xfrm>
          <a:off x="0" y="0"/>
          <a:ext cx="276225" cy="276225"/>
        </a:xfrm>
        <a:prstGeom prst="rect">
          <a:avLst/>
        </a:prstGeom>
        <a:noFill/>
      </xdr:spPr>
    </xdr:pic>
    <xdr:clientData fLocksWithSheet="0"/>
  </xdr:twoCellAnchor>
  <xdr:twoCellAnchor>
    <xdr:from>
      <xdr:col>0</xdr:col>
      <xdr:colOff>76200</xdr:colOff>
      <xdr:row>57</xdr:row>
      <xdr:rowOff>19050</xdr:rowOff>
    </xdr:from>
    <xdr:to>
      <xdr:col>0</xdr:col>
      <xdr:colOff>333375</xdr:colOff>
      <xdr:row>57</xdr:row>
      <xdr:rowOff>276225</xdr:rowOff>
    </xdr:to>
    <xdr:pic>
      <xdr:nvPicPr>
        <xdr:cNvPr id="49" name="image43.gif" title="Image">
          <a:extLst>
            <a:ext uri="{FF2B5EF4-FFF2-40B4-BE49-F238E27FC236}">
              <a16:creationId xmlns:a16="http://schemas.microsoft.com/office/drawing/2014/main" id="{00000000-0008-0000-0400-000031000000}"/>
            </a:ext>
          </a:extLst>
        </xdr:cNvPr>
        <xdr:cNvPicPr preferRelativeResize="0"/>
      </xdr:nvPicPr>
      <xdr:blipFill>
        <a:blip xmlns:r="http://schemas.openxmlformats.org/officeDocument/2006/relationships" r:embed="rId41" cstate="print"/>
        <a:stretch>
          <a:fillRect/>
        </a:stretch>
      </xdr:blipFill>
      <xdr:spPr>
        <a:xfrm>
          <a:off x="0" y="0"/>
          <a:ext cx="257175" cy="257175"/>
        </a:xfrm>
        <a:prstGeom prst="rect">
          <a:avLst/>
        </a:prstGeom>
        <a:noFill/>
      </xdr:spPr>
    </xdr:pic>
    <xdr:clientData fLocksWithSheet="0"/>
  </xdr:twoCellAnchor>
  <xdr:twoCellAnchor>
    <xdr:from>
      <xdr:col>0</xdr:col>
      <xdr:colOff>57150</xdr:colOff>
      <xdr:row>57</xdr:row>
      <xdr:rowOff>304800</xdr:rowOff>
    </xdr:from>
    <xdr:to>
      <xdr:col>0</xdr:col>
      <xdr:colOff>342900</xdr:colOff>
      <xdr:row>58</xdr:row>
      <xdr:rowOff>276225</xdr:rowOff>
    </xdr:to>
    <xdr:pic>
      <xdr:nvPicPr>
        <xdr:cNvPr id="50" name="image44.gif" title="Image">
          <a:extLst>
            <a:ext uri="{FF2B5EF4-FFF2-40B4-BE49-F238E27FC236}">
              <a16:creationId xmlns:a16="http://schemas.microsoft.com/office/drawing/2014/main" id="{00000000-0008-0000-0400-000032000000}"/>
            </a:ext>
          </a:extLst>
        </xdr:cNvPr>
        <xdr:cNvPicPr preferRelativeResize="0"/>
      </xdr:nvPicPr>
      <xdr:blipFill>
        <a:blip xmlns:r="http://schemas.openxmlformats.org/officeDocument/2006/relationships" r:embed="rId42" cstate="print"/>
        <a:stretch>
          <a:fillRect/>
        </a:stretch>
      </xdr:blipFill>
      <xdr:spPr>
        <a:xfrm>
          <a:off x="0" y="0"/>
          <a:ext cx="285750" cy="285750"/>
        </a:xfrm>
        <a:prstGeom prst="rect">
          <a:avLst/>
        </a:prstGeom>
        <a:noFill/>
      </xdr:spPr>
    </xdr:pic>
    <xdr:clientData fLocksWithSheet="0"/>
  </xdr:twoCellAnchor>
  <xdr:twoCellAnchor>
    <xdr:from>
      <xdr:col>0</xdr:col>
      <xdr:colOff>0</xdr:colOff>
      <xdr:row>1</xdr:row>
      <xdr:rowOff>0</xdr:rowOff>
    </xdr:from>
    <xdr:to>
      <xdr:col>0</xdr:col>
      <xdr:colOff>266700</xdr:colOff>
      <xdr:row>1</xdr:row>
      <xdr:rowOff>266700</xdr:rowOff>
    </xdr:to>
    <xdr:pic>
      <xdr:nvPicPr>
        <xdr:cNvPr id="51" name="image01.png">
          <a:extLst>
            <a:ext uri="{FF2B5EF4-FFF2-40B4-BE49-F238E27FC236}">
              <a16:creationId xmlns:a16="http://schemas.microsoft.com/office/drawing/2014/main" id="{00000000-0008-0000-0400-000033000000}"/>
            </a:ext>
          </a:extLst>
        </xdr:cNvPr>
        <xdr:cNvPicPr preferRelativeResize="0"/>
      </xdr:nvPicPr>
      <xdr:blipFill>
        <a:blip xmlns:r="http://schemas.openxmlformats.org/officeDocument/2006/relationships" r:embed="rId43" cstate="print"/>
        <a:stretch>
          <a:fillRect/>
        </a:stretch>
      </xdr:blipFill>
      <xdr:spPr>
        <a:xfrm>
          <a:off x="0" y="314325"/>
          <a:ext cx="266700" cy="266700"/>
        </a:xfrm>
        <a:prstGeom prst="rect">
          <a:avLst/>
        </a:prstGeom>
        <a:noFill/>
      </xdr:spPr>
    </xdr:pic>
    <xdr:clientData fLocksWithSheet="0"/>
  </xdr:twoCellAnchor>
  <xdr:twoCellAnchor>
    <xdr:from>
      <xdr:col>0</xdr:col>
      <xdr:colOff>0</xdr:colOff>
      <xdr:row>2</xdr:row>
      <xdr:rowOff>0</xdr:rowOff>
    </xdr:from>
    <xdr:to>
      <xdr:col>0</xdr:col>
      <xdr:colOff>266700</xdr:colOff>
      <xdr:row>2</xdr:row>
      <xdr:rowOff>266700</xdr:rowOff>
    </xdr:to>
    <xdr:pic>
      <xdr:nvPicPr>
        <xdr:cNvPr id="52" name="image04.png">
          <a:extLst>
            <a:ext uri="{FF2B5EF4-FFF2-40B4-BE49-F238E27FC236}">
              <a16:creationId xmlns:a16="http://schemas.microsoft.com/office/drawing/2014/main" id="{00000000-0008-0000-0400-000034000000}"/>
            </a:ext>
          </a:extLst>
        </xdr:cNvPr>
        <xdr:cNvPicPr preferRelativeResize="0"/>
      </xdr:nvPicPr>
      <xdr:blipFill>
        <a:blip xmlns:r="http://schemas.openxmlformats.org/officeDocument/2006/relationships" r:embed="rId44" cstate="print"/>
        <a:stretch>
          <a:fillRect/>
        </a:stretch>
      </xdr:blipFill>
      <xdr:spPr>
        <a:xfrm>
          <a:off x="0" y="628650"/>
          <a:ext cx="266700" cy="266700"/>
        </a:xfrm>
        <a:prstGeom prst="rect">
          <a:avLst/>
        </a:prstGeom>
        <a:noFill/>
      </xdr:spPr>
    </xdr:pic>
    <xdr:clientData fLocksWithSheet="0"/>
  </xdr:twoCellAnchor>
  <xdr:twoCellAnchor>
    <xdr:from>
      <xdr:col>0</xdr:col>
      <xdr:colOff>0</xdr:colOff>
      <xdr:row>3</xdr:row>
      <xdr:rowOff>0</xdr:rowOff>
    </xdr:from>
    <xdr:to>
      <xdr:col>0</xdr:col>
      <xdr:colOff>304800</xdr:colOff>
      <xdr:row>3</xdr:row>
      <xdr:rowOff>266700</xdr:rowOff>
    </xdr:to>
    <xdr:pic>
      <xdr:nvPicPr>
        <xdr:cNvPr id="53" name="image05.png">
          <a:extLst>
            <a:ext uri="{FF2B5EF4-FFF2-40B4-BE49-F238E27FC236}">
              <a16:creationId xmlns:a16="http://schemas.microsoft.com/office/drawing/2014/main" id="{00000000-0008-0000-0400-000035000000}"/>
            </a:ext>
          </a:extLst>
        </xdr:cNvPr>
        <xdr:cNvPicPr preferRelativeResize="0"/>
      </xdr:nvPicPr>
      <xdr:blipFill>
        <a:blip xmlns:r="http://schemas.openxmlformats.org/officeDocument/2006/relationships" r:embed="rId45" cstate="print"/>
        <a:stretch>
          <a:fillRect/>
        </a:stretch>
      </xdr:blipFill>
      <xdr:spPr>
        <a:xfrm>
          <a:off x="0" y="942975"/>
          <a:ext cx="304800" cy="266700"/>
        </a:xfrm>
        <a:prstGeom prst="rect">
          <a:avLst/>
        </a:prstGeom>
        <a:noFill/>
      </xdr:spPr>
    </xdr:pic>
    <xdr:clientData fLocksWithSheet="0"/>
  </xdr:twoCellAnchor>
  <xdr:twoCellAnchor>
    <xdr:from>
      <xdr:col>0</xdr:col>
      <xdr:colOff>0</xdr:colOff>
      <xdr:row>4</xdr:row>
      <xdr:rowOff>0</xdr:rowOff>
    </xdr:from>
    <xdr:to>
      <xdr:col>0</xdr:col>
      <xdr:colOff>266700</xdr:colOff>
      <xdr:row>4</xdr:row>
      <xdr:rowOff>304800</xdr:rowOff>
    </xdr:to>
    <xdr:pic>
      <xdr:nvPicPr>
        <xdr:cNvPr id="54" name="image07.png">
          <a:extLst>
            <a:ext uri="{FF2B5EF4-FFF2-40B4-BE49-F238E27FC236}">
              <a16:creationId xmlns:a16="http://schemas.microsoft.com/office/drawing/2014/main" id="{00000000-0008-0000-0400-000036000000}"/>
            </a:ext>
          </a:extLst>
        </xdr:cNvPr>
        <xdr:cNvPicPr preferRelativeResize="0"/>
      </xdr:nvPicPr>
      <xdr:blipFill>
        <a:blip xmlns:r="http://schemas.openxmlformats.org/officeDocument/2006/relationships" r:embed="rId46" cstate="print"/>
        <a:stretch>
          <a:fillRect/>
        </a:stretch>
      </xdr:blipFill>
      <xdr:spPr>
        <a:xfrm>
          <a:off x="0" y="1257300"/>
          <a:ext cx="266700" cy="304800"/>
        </a:xfrm>
        <a:prstGeom prst="rect">
          <a:avLst/>
        </a:prstGeom>
        <a:noFill/>
      </xdr:spPr>
    </xdr:pic>
    <xdr:clientData fLocksWithSheet="0"/>
  </xdr:twoCellAnchor>
  <xdr:twoCellAnchor>
    <xdr:from>
      <xdr:col>0</xdr:col>
      <xdr:colOff>0</xdr:colOff>
      <xdr:row>5</xdr:row>
      <xdr:rowOff>0</xdr:rowOff>
    </xdr:from>
    <xdr:to>
      <xdr:col>0</xdr:col>
      <xdr:colOff>266700</xdr:colOff>
      <xdr:row>5</xdr:row>
      <xdr:rowOff>266700</xdr:rowOff>
    </xdr:to>
    <xdr:pic>
      <xdr:nvPicPr>
        <xdr:cNvPr id="55" name="image20.png">
          <a:extLst>
            <a:ext uri="{FF2B5EF4-FFF2-40B4-BE49-F238E27FC236}">
              <a16:creationId xmlns:a16="http://schemas.microsoft.com/office/drawing/2014/main" id="{00000000-0008-0000-0400-000037000000}"/>
            </a:ext>
          </a:extLst>
        </xdr:cNvPr>
        <xdr:cNvPicPr preferRelativeResize="0"/>
      </xdr:nvPicPr>
      <xdr:blipFill>
        <a:blip xmlns:r="http://schemas.openxmlformats.org/officeDocument/2006/relationships" r:embed="rId47" cstate="print"/>
        <a:stretch>
          <a:fillRect/>
        </a:stretch>
      </xdr:blipFill>
      <xdr:spPr>
        <a:xfrm>
          <a:off x="0" y="1571625"/>
          <a:ext cx="266700" cy="266700"/>
        </a:xfrm>
        <a:prstGeom prst="rect">
          <a:avLst/>
        </a:prstGeom>
        <a:noFill/>
      </xdr:spPr>
    </xdr:pic>
    <xdr:clientData fLocksWithSheet="0"/>
  </xdr:twoCellAnchor>
  <xdr:twoCellAnchor>
    <xdr:from>
      <xdr:col>0</xdr:col>
      <xdr:colOff>0</xdr:colOff>
      <xdr:row>6</xdr:row>
      <xdr:rowOff>0</xdr:rowOff>
    </xdr:from>
    <xdr:to>
      <xdr:col>0</xdr:col>
      <xdr:colOff>266700</xdr:colOff>
      <xdr:row>6</xdr:row>
      <xdr:rowOff>266700</xdr:rowOff>
    </xdr:to>
    <xdr:pic>
      <xdr:nvPicPr>
        <xdr:cNvPr id="56" name="image00.png">
          <a:extLst>
            <a:ext uri="{FF2B5EF4-FFF2-40B4-BE49-F238E27FC236}">
              <a16:creationId xmlns:a16="http://schemas.microsoft.com/office/drawing/2014/main" id="{00000000-0008-0000-0400-000038000000}"/>
            </a:ext>
          </a:extLst>
        </xdr:cNvPr>
        <xdr:cNvPicPr preferRelativeResize="0"/>
      </xdr:nvPicPr>
      <xdr:blipFill>
        <a:blip xmlns:r="http://schemas.openxmlformats.org/officeDocument/2006/relationships" r:embed="rId48" cstate="print"/>
        <a:stretch>
          <a:fillRect/>
        </a:stretch>
      </xdr:blipFill>
      <xdr:spPr>
        <a:xfrm>
          <a:off x="0" y="1885950"/>
          <a:ext cx="266700" cy="266700"/>
        </a:xfrm>
        <a:prstGeom prst="rect">
          <a:avLst/>
        </a:prstGeom>
        <a:noFill/>
      </xdr:spPr>
    </xdr:pic>
    <xdr:clientData fLocksWithSheet="0"/>
  </xdr:twoCellAnchor>
  <xdr:twoCellAnchor>
    <xdr:from>
      <xdr:col>0</xdr:col>
      <xdr:colOff>0</xdr:colOff>
      <xdr:row>7</xdr:row>
      <xdr:rowOff>0</xdr:rowOff>
    </xdr:from>
    <xdr:to>
      <xdr:col>0</xdr:col>
      <xdr:colOff>266700</xdr:colOff>
      <xdr:row>7</xdr:row>
      <xdr:rowOff>266700</xdr:rowOff>
    </xdr:to>
    <xdr:pic>
      <xdr:nvPicPr>
        <xdr:cNvPr id="57" name="image02.png">
          <a:extLst>
            <a:ext uri="{FF2B5EF4-FFF2-40B4-BE49-F238E27FC236}">
              <a16:creationId xmlns:a16="http://schemas.microsoft.com/office/drawing/2014/main" id="{00000000-0008-0000-0400-000039000000}"/>
            </a:ext>
          </a:extLst>
        </xdr:cNvPr>
        <xdr:cNvPicPr preferRelativeResize="0"/>
      </xdr:nvPicPr>
      <xdr:blipFill>
        <a:blip xmlns:r="http://schemas.openxmlformats.org/officeDocument/2006/relationships" r:embed="rId49" cstate="print"/>
        <a:stretch>
          <a:fillRect/>
        </a:stretch>
      </xdr:blipFill>
      <xdr:spPr>
        <a:xfrm>
          <a:off x="0" y="2200275"/>
          <a:ext cx="266700" cy="2667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41"/>
  <sheetViews>
    <sheetView zoomScaleNormal="100" workbookViewId="0">
      <pane ySplit="1" topLeftCell="A20" activePane="bottomLeft" state="frozen"/>
      <selection pane="bottomLeft" activeCell="C34" sqref="C34"/>
    </sheetView>
  </sheetViews>
  <sheetFormatPr defaultColWidth="17.28515625" defaultRowHeight="16.5" x14ac:dyDescent="0.35"/>
  <cols>
    <col min="1" max="1" width="8.42578125" style="40" bestFit="1" customWidth="1"/>
    <col min="2" max="2" width="5" style="36" bestFit="1" customWidth="1"/>
    <col min="3" max="3" width="112" style="28" bestFit="1" customWidth="1"/>
    <col min="4" max="4" width="3.140625" style="33" bestFit="1" customWidth="1"/>
    <col min="5" max="16384" width="17.28515625" style="26"/>
  </cols>
  <sheetData>
    <row r="1" spans="1:4" s="31" customFormat="1" x14ac:dyDescent="0.35">
      <c r="A1" s="29" t="s">
        <v>476</v>
      </c>
      <c r="B1" s="35" t="s">
        <v>448</v>
      </c>
      <c r="C1" s="30" t="s">
        <v>445</v>
      </c>
      <c r="D1" s="38" t="s">
        <v>446</v>
      </c>
    </row>
    <row r="2" spans="1:4" x14ac:dyDescent="0.35">
      <c r="A2" s="42" t="s">
        <v>494</v>
      </c>
      <c r="B2" s="43">
        <v>1</v>
      </c>
      <c r="C2" s="39" t="s">
        <v>461</v>
      </c>
      <c r="D2" s="37"/>
    </row>
    <row r="3" spans="1:4" x14ac:dyDescent="0.35">
      <c r="A3" s="42"/>
      <c r="B3" s="43">
        <v>2</v>
      </c>
      <c r="C3" s="39" t="s">
        <v>462</v>
      </c>
      <c r="D3" s="37"/>
    </row>
    <row r="4" spans="1:4" x14ac:dyDescent="0.35">
      <c r="A4" s="42"/>
      <c r="B4" s="43">
        <v>3</v>
      </c>
      <c r="C4" s="39" t="s">
        <v>463</v>
      </c>
      <c r="D4" s="37"/>
    </row>
    <row r="5" spans="1:4" x14ac:dyDescent="0.35">
      <c r="A5" s="42"/>
      <c r="B5" s="43">
        <v>4</v>
      </c>
      <c r="C5" s="39" t="s">
        <v>464</v>
      </c>
      <c r="D5" s="37"/>
    </row>
    <row r="6" spans="1:4" x14ac:dyDescent="0.35">
      <c r="A6" s="42"/>
      <c r="B6" s="43">
        <v>5</v>
      </c>
      <c r="C6" s="39" t="s">
        <v>465</v>
      </c>
      <c r="D6" s="37"/>
    </row>
    <row r="7" spans="1:4" x14ac:dyDescent="0.35">
      <c r="A7" s="42" t="s">
        <v>495</v>
      </c>
      <c r="B7" s="34">
        <v>1</v>
      </c>
      <c r="C7" s="39" t="s">
        <v>471</v>
      </c>
      <c r="D7" s="37"/>
    </row>
    <row r="8" spans="1:4" x14ac:dyDescent="0.35">
      <c r="A8" s="42"/>
      <c r="B8" s="34">
        <v>2</v>
      </c>
      <c r="C8" s="39" t="s">
        <v>472</v>
      </c>
      <c r="D8" s="37"/>
    </row>
    <row r="9" spans="1:4" x14ac:dyDescent="0.35">
      <c r="A9" s="42"/>
      <c r="B9" s="34">
        <v>3</v>
      </c>
      <c r="C9" s="39" t="s">
        <v>473</v>
      </c>
      <c r="D9" s="37"/>
    </row>
    <row r="10" spans="1:4" x14ac:dyDescent="0.35">
      <c r="A10" s="42"/>
      <c r="B10" s="34">
        <v>4</v>
      </c>
      <c r="C10" s="39" t="s">
        <v>474</v>
      </c>
      <c r="D10" s="37"/>
    </row>
    <row r="11" spans="1:4" x14ac:dyDescent="0.35">
      <c r="A11" s="42"/>
      <c r="B11" s="34">
        <v>5</v>
      </c>
      <c r="C11" s="39" t="s">
        <v>475</v>
      </c>
      <c r="D11" s="37"/>
    </row>
    <row r="12" spans="1:4" x14ac:dyDescent="0.35">
      <c r="A12" s="42" t="s">
        <v>496</v>
      </c>
      <c r="B12" s="43">
        <v>1</v>
      </c>
      <c r="C12" s="39" t="s">
        <v>466</v>
      </c>
      <c r="D12" s="37"/>
    </row>
    <row r="13" spans="1:4" x14ac:dyDescent="0.35">
      <c r="A13" s="42"/>
      <c r="B13" s="43">
        <v>2</v>
      </c>
      <c r="C13" s="39" t="s">
        <v>467</v>
      </c>
      <c r="D13" s="37"/>
    </row>
    <row r="14" spans="1:4" x14ac:dyDescent="0.35">
      <c r="A14" s="42"/>
      <c r="B14" s="43">
        <v>3</v>
      </c>
      <c r="C14" s="39" t="s">
        <v>468</v>
      </c>
      <c r="D14" s="37"/>
    </row>
    <row r="15" spans="1:4" x14ac:dyDescent="0.35">
      <c r="A15" s="42"/>
      <c r="B15" s="43">
        <v>4</v>
      </c>
      <c r="C15" s="39" t="s">
        <v>469</v>
      </c>
      <c r="D15" s="37"/>
    </row>
    <row r="16" spans="1:4" x14ac:dyDescent="0.35">
      <c r="A16" s="42"/>
      <c r="B16" s="43">
        <v>5</v>
      </c>
      <c r="C16" s="39" t="s">
        <v>470</v>
      </c>
      <c r="D16" s="37"/>
    </row>
    <row r="17" spans="1:4" x14ac:dyDescent="0.35">
      <c r="A17" s="42" t="s">
        <v>447</v>
      </c>
      <c r="B17" s="34">
        <v>1</v>
      </c>
      <c r="C17" s="39" t="s">
        <v>456</v>
      </c>
      <c r="D17" s="37"/>
    </row>
    <row r="18" spans="1:4" x14ac:dyDescent="0.35">
      <c r="A18" s="42"/>
      <c r="B18" s="34">
        <v>2</v>
      </c>
      <c r="C18" s="39" t="s">
        <v>457</v>
      </c>
      <c r="D18" s="37"/>
    </row>
    <row r="19" spans="1:4" x14ac:dyDescent="0.35">
      <c r="A19" s="42"/>
      <c r="B19" s="34">
        <v>3</v>
      </c>
      <c r="C19" s="39" t="s">
        <v>458</v>
      </c>
      <c r="D19" s="37"/>
    </row>
    <row r="20" spans="1:4" x14ac:dyDescent="0.35">
      <c r="A20" s="42"/>
      <c r="B20" s="34">
        <v>4</v>
      </c>
      <c r="C20" s="39" t="s">
        <v>459</v>
      </c>
      <c r="D20" s="37"/>
    </row>
    <row r="21" spans="1:4" x14ac:dyDescent="0.35">
      <c r="A21" s="42"/>
      <c r="B21" s="34">
        <v>5</v>
      </c>
      <c r="C21" s="39" t="s">
        <v>460</v>
      </c>
      <c r="D21" s="37">
        <v>60</v>
      </c>
    </row>
    <row r="22" spans="1:4" x14ac:dyDescent="0.35">
      <c r="A22" s="42" t="s">
        <v>477</v>
      </c>
      <c r="B22" s="34">
        <v>1</v>
      </c>
      <c r="C22" s="39" t="s">
        <v>478</v>
      </c>
      <c r="D22" s="37"/>
    </row>
    <row r="23" spans="1:4" x14ac:dyDescent="0.35">
      <c r="A23" s="42"/>
      <c r="B23" s="34">
        <v>2</v>
      </c>
      <c r="C23" s="39" t="s">
        <v>479</v>
      </c>
      <c r="D23" s="37"/>
    </row>
    <row r="24" spans="1:4" x14ac:dyDescent="0.35">
      <c r="A24" s="42"/>
      <c r="B24" s="34">
        <v>3</v>
      </c>
      <c r="C24" s="39" t="s">
        <v>480</v>
      </c>
      <c r="D24" s="37"/>
    </row>
    <row r="25" spans="1:4" x14ac:dyDescent="0.35">
      <c r="A25" s="42"/>
      <c r="B25" s="34">
        <v>4</v>
      </c>
      <c r="C25" s="39" t="s">
        <v>481</v>
      </c>
      <c r="D25" s="37"/>
    </row>
    <row r="26" spans="1:4" x14ac:dyDescent="0.35">
      <c r="A26" s="42"/>
      <c r="B26" s="34">
        <v>5</v>
      </c>
      <c r="C26" s="39" t="s">
        <v>493</v>
      </c>
      <c r="D26" s="37">
        <v>60</v>
      </c>
    </row>
    <row r="27" spans="1:4" x14ac:dyDescent="0.35">
      <c r="A27" s="42" t="s">
        <v>449</v>
      </c>
      <c r="B27" s="43">
        <v>1</v>
      </c>
      <c r="C27" s="39" t="s">
        <v>451</v>
      </c>
      <c r="D27" s="37">
        <v>60</v>
      </c>
    </row>
    <row r="28" spans="1:4" x14ac:dyDescent="0.35">
      <c r="A28" s="42"/>
      <c r="B28" s="43">
        <v>2</v>
      </c>
      <c r="C28" s="39" t="s">
        <v>452</v>
      </c>
      <c r="D28" s="37">
        <v>60</v>
      </c>
    </row>
    <row r="29" spans="1:4" x14ac:dyDescent="0.35">
      <c r="A29" s="42"/>
      <c r="B29" s="43">
        <v>3</v>
      </c>
      <c r="C29" s="39" t="s">
        <v>453</v>
      </c>
      <c r="D29" s="37">
        <v>60</v>
      </c>
    </row>
    <row r="30" spans="1:4" x14ac:dyDescent="0.35">
      <c r="A30" s="42"/>
      <c r="B30" s="43">
        <v>4</v>
      </c>
      <c r="C30" s="39" t="s">
        <v>454</v>
      </c>
      <c r="D30" s="37">
        <v>60</v>
      </c>
    </row>
    <row r="31" spans="1:4" x14ac:dyDescent="0.35">
      <c r="A31" s="42"/>
      <c r="B31" s="43">
        <v>5</v>
      </c>
      <c r="C31" s="39" t="s">
        <v>455</v>
      </c>
      <c r="D31" s="37">
        <v>60</v>
      </c>
    </row>
    <row r="32" spans="1:4" x14ac:dyDescent="0.35">
      <c r="A32" s="42" t="s">
        <v>450</v>
      </c>
      <c r="B32" s="43">
        <v>1</v>
      </c>
      <c r="C32" s="32" t="s">
        <v>482</v>
      </c>
      <c r="D32" s="37">
        <v>60</v>
      </c>
    </row>
    <row r="33" spans="1:4" x14ac:dyDescent="0.35">
      <c r="A33" s="42"/>
      <c r="B33" s="43">
        <v>2</v>
      </c>
      <c r="C33" s="32" t="s">
        <v>483</v>
      </c>
      <c r="D33" s="37">
        <v>60</v>
      </c>
    </row>
    <row r="34" spans="1:4" x14ac:dyDescent="0.35">
      <c r="A34" s="42"/>
      <c r="B34" s="43">
        <v>3</v>
      </c>
      <c r="C34" s="32" t="s">
        <v>484</v>
      </c>
      <c r="D34" s="37">
        <v>60</v>
      </c>
    </row>
    <row r="35" spans="1:4" x14ac:dyDescent="0.35">
      <c r="A35" s="42"/>
      <c r="B35" s="43">
        <v>4</v>
      </c>
      <c r="C35" s="32" t="s">
        <v>485</v>
      </c>
      <c r="D35" s="37">
        <v>60</v>
      </c>
    </row>
    <row r="36" spans="1:4" x14ac:dyDescent="0.35">
      <c r="A36" s="42"/>
      <c r="B36" s="43">
        <v>5</v>
      </c>
      <c r="C36" s="32" t="s">
        <v>486</v>
      </c>
      <c r="D36" s="37">
        <v>60</v>
      </c>
    </row>
    <row r="37" spans="1:4" x14ac:dyDescent="0.35">
      <c r="A37" s="42" t="s">
        <v>487</v>
      </c>
      <c r="B37" s="34">
        <v>1</v>
      </c>
      <c r="C37" s="32" t="s">
        <v>488</v>
      </c>
      <c r="D37" s="37"/>
    </row>
    <row r="38" spans="1:4" x14ac:dyDescent="0.35">
      <c r="A38" s="42"/>
      <c r="B38" s="34">
        <v>2</v>
      </c>
      <c r="C38" s="32" t="s">
        <v>489</v>
      </c>
      <c r="D38" s="37"/>
    </row>
    <row r="39" spans="1:4" x14ac:dyDescent="0.35">
      <c r="A39" s="42"/>
      <c r="B39" s="34">
        <v>3</v>
      </c>
      <c r="C39" s="32" t="s">
        <v>490</v>
      </c>
      <c r="D39" s="37"/>
    </row>
    <row r="40" spans="1:4" x14ac:dyDescent="0.35">
      <c r="A40" s="42"/>
      <c r="B40" s="34">
        <v>4</v>
      </c>
      <c r="C40" s="32" t="s">
        <v>491</v>
      </c>
      <c r="D40" s="37"/>
    </row>
    <row r="41" spans="1:4" x14ac:dyDescent="0.35">
      <c r="A41" s="42"/>
      <c r="B41" s="34">
        <v>5</v>
      </c>
      <c r="C41" s="32" t="s">
        <v>492</v>
      </c>
      <c r="D41" s="37"/>
    </row>
  </sheetData>
  <phoneticPr fontId="2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AED65-3B54-4C64-A71C-C47C063CF2F2}">
  <dimension ref="A2:R22"/>
  <sheetViews>
    <sheetView tabSelected="1" workbookViewId="0">
      <selection activeCell="I17" sqref="I17"/>
    </sheetView>
  </sheetViews>
  <sheetFormatPr defaultRowHeight="13.5" x14ac:dyDescent="0.2"/>
  <cols>
    <col min="1" max="1" width="9.140625" style="80"/>
    <col min="2" max="2" width="13.7109375" style="80" bestFit="1" customWidth="1"/>
    <col min="3" max="3" width="9" style="80" bestFit="1" customWidth="1"/>
    <col min="4" max="4" width="9.5703125" style="82" bestFit="1" customWidth="1"/>
    <col min="5" max="5" width="8.140625" style="80" bestFit="1" customWidth="1"/>
    <col min="6" max="6" width="7.5703125" style="80" bestFit="1" customWidth="1"/>
    <col min="7" max="7" width="9" style="80" bestFit="1" customWidth="1"/>
    <col min="8" max="8" width="10.7109375" style="80" bestFit="1" customWidth="1"/>
    <col min="9" max="9" width="7" style="80" bestFit="1" customWidth="1"/>
    <col min="10" max="10" width="11.5703125" style="80" bestFit="1" customWidth="1"/>
    <col min="11" max="11" width="13.42578125" style="80" bestFit="1" customWidth="1"/>
    <col min="12" max="14" width="9" style="80" bestFit="1" customWidth="1"/>
    <col min="15" max="15" width="13.42578125" style="80" bestFit="1" customWidth="1"/>
    <col min="16" max="16" width="18.42578125" style="80" bestFit="1" customWidth="1"/>
    <col min="17" max="17" width="13.42578125" style="80" bestFit="1" customWidth="1"/>
    <col min="18" max="18" width="9" style="80" bestFit="1" customWidth="1"/>
    <col min="19" max="16384" width="9.140625" style="80"/>
  </cols>
  <sheetData>
    <row r="2" spans="1:18" ht="17.25" x14ac:dyDescent="0.35">
      <c r="B2" s="81"/>
      <c r="C2" s="81"/>
      <c r="D2" s="81" t="s">
        <v>656</v>
      </c>
      <c r="E2" s="81" t="s">
        <v>657</v>
      </c>
      <c r="F2" s="81" t="s">
        <v>658</v>
      </c>
      <c r="G2" s="81" t="s">
        <v>659</v>
      </c>
      <c r="H2" s="81" t="s">
        <v>660</v>
      </c>
      <c r="I2" s="81" t="s">
        <v>661</v>
      </c>
      <c r="J2" s="81" t="s">
        <v>662</v>
      </c>
      <c r="K2" s="81" t="s">
        <v>663</v>
      </c>
      <c r="L2" s="81" t="s">
        <v>664</v>
      </c>
      <c r="M2" s="81" t="s">
        <v>665</v>
      </c>
      <c r="N2" s="81" t="s">
        <v>666</v>
      </c>
      <c r="O2" s="81" t="s">
        <v>667</v>
      </c>
      <c r="P2" s="81" t="s">
        <v>668</v>
      </c>
      <c r="Q2" s="81" t="s">
        <v>669</v>
      </c>
      <c r="R2" s="80" t="s">
        <v>744</v>
      </c>
    </row>
    <row r="3" spans="1:18" ht="17.25" x14ac:dyDescent="0.35">
      <c r="A3" s="80" t="s">
        <v>745</v>
      </c>
      <c r="B3" s="81" t="s">
        <v>670</v>
      </c>
      <c r="C3" s="81" t="s">
        <v>671</v>
      </c>
      <c r="D3" s="81" t="s">
        <v>747</v>
      </c>
      <c r="E3" s="81" t="s">
        <v>748</v>
      </c>
      <c r="F3" s="81"/>
      <c r="G3" s="81"/>
      <c r="H3" s="81"/>
      <c r="I3" s="81"/>
      <c r="J3" s="81"/>
      <c r="K3" s="81"/>
      <c r="L3" s="81"/>
      <c r="M3" s="81"/>
      <c r="N3" s="81"/>
      <c r="O3" s="81"/>
      <c r="P3" s="81"/>
      <c r="Q3" s="81"/>
    </row>
    <row r="4" spans="1:18" ht="17.25" x14ac:dyDescent="0.35">
      <c r="B4" s="81" t="s">
        <v>674</v>
      </c>
      <c r="C4" s="81" t="s">
        <v>675</v>
      </c>
      <c r="D4" s="81" t="s">
        <v>747</v>
      </c>
      <c r="E4" s="81"/>
      <c r="F4" s="81" t="s">
        <v>749</v>
      </c>
      <c r="G4" s="81"/>
      <c r="H4" s="81"/>
      <c r="I4" s="81"/>
      <c r="J4" s="81"/>
      <c r="K4" s="81"/>
      <c r="L4" s="81"/>
      <c r="M4" s="81"/>
      <c r="N4" s="81"/>
      <c r="O4" s="81"/>
      <c r="P4" s="81"/>
      <c r="Q4" s="81"/>
    </row>
    <row r="5" spans="1:18" ht="17.25" x14ac:dyDescent="0.35">
      <c r="B5" s="81" t="s">
        <v>677</v>
      </c>
      <c r="C5" s="81" t="s">
        <v>678</v>
      </c>
      <c r="D5" s="81"/>
      <c r="E5" s="81" t="s">
        <v>673</v>
      </c>
      <c r="F5" s="81" t="s">
        <v>676</v>
      </c>
      <c r="G5" s="81"/>
      <c r="H5" s="81"/>
      <c r="I5" s="81"/>
      <c r="J5" s="81"/>
      <c r="K5" s="81"/>
      <c r="L5" s="81"/>
      <c r="M5" s="81"/>
      <c r="N5" s="81"/>
      <c r="O5" s="81"/>
      <c r="P5" s="81"/>
      <c r="Q5" s="81"/>
    </row>
    <row r="6" spans="1:18" ht="17.25" x14ac:dyDescent="0.35">
      <c r="B6" s="81" t="s">
        <v>679</v>
      </c>
      <c r="C6" s="81" t="s">
        <v>680</v>
      </c>
      <c r="D6" s="81" t="s">
        <v>756</v>
      </c>
      <c r="E6" s="81"/>
      <c r="F6" s="81"/>
      <c r="G6" s="81"/>
      <c r="H6" s="81"/>
      <c r="I6" s="81"/>
      <c r="J6" s="81"/>
      <c r="K6" s="81"/>
      <c r="L6" s="81"/>
      <c r="M6" s="81"/>
      <c r="N6" s="81"/>
      <c r="O6" s="81"/>
      <c r="P6" s="81"/>
      <c r="Q6" s="81"/>
    </row>
    <row r="7" spans="1:18" ht="17.25" x14ac:dyDescent="0.35">
      <c r="B7" s="81" t="s">
        <v>681</v>
      </c>
      <c r="C7" s="81" t="s">
        <v>682</v>
      </c>
      <c r="D7" s="81"/>
      <c r="E7" s="81" t="s">
        <v>520</v>
      </c>
      <c r="F7" s="81"/>
      <c r="G7" s="81"/>
      <c r="H7" s="81"/>
      <c r="I7" s="81"/>
      <c r="J7" s="81"/>
      <c r="K7" s="81"/>
      <c r="L7" s="81"/>
      <c r="M7" s="81"/>
      <c r="N7" s="81"/>
      <c r="O7" s="81"/>
      <c r="P7" s="81"/>
      <c r="Q7" s="81"/>
    </row>
    <row r="8" spans="1:18" ht="17.25" x14ac:dyDescent="0.35">
      <c r="B8" s="81" t="s">
        <v>683</v>
      </c>
      <c r="C8" s="81" t="s">
        <v>684</v>
      </c>
      <c r="D8" s="81"/>
      <c r="E8" s="81"/>
      <c r="F8" s="81" t="s">
        <v>90</v>
      </c>
      <c r="G8" s="81"/>
      <c r="H8" s="81"/>
      <c r="I8" s="81"/>
      <c r="J8" s="81"/>
      <c r="K8" s="81"/>
      <c r="L8" s="81"/>
      <c r="M8" s="81"/>
      <c r="N8" s="81"/>
      <c r="O8" s="81"/>
      <c r="P8" s="81"/>
      <c r="Q8" s="81"/>
    </row>
    <row r="9" spans="1:18" ht="17.25" x14ac:dyDescent="0.35">
      <c r="B9" s="81" t="s">
        <v>685</v>
      </c>
      <c r="C9" s="81" t="s">
        <v>686</v>
      </c>
      <c r="D9" s="81" t="s">
        <v>672</v>
      </c>
      <c r="E9" s="81"/>
      <c r="F9" s="81"/>
      <c r="G9" s="81"/>
      <c r="H9" s="81"/>
      <c r="I9" s="81"/>
      <c r="J9" s="81" t="s">
        <v>578</v>
      </c>
      <c r="K9" s="81"/>
      <c r="L9" s="81"/>
      <c r="M9" s="81"/>
      <c r="N9" s="81"/>
      <c r="O9" s="81"/>
      <c r="P9" s="81"/>
      <c r="Q9" s="81"/>
    </row>
    <row r="10" spans="1:18" ht="17.25" x14ac:dyDescent="0.35">
      <c r="B10" s="81" t="s">
        <v>687</v>
      </c>
      <c r="C10" s="81" t="s">
        <v>688</v>
      </c>
      <c r="D10" s="81" t="s">
        <v>672</v>
      </c>
      <c r="E10" s="81"/>
      <c r="F10" s="81"/>
      <c r="G10" s="81"/>
      <c r="H10" s="81"/>
      <c r="I10" s="81"/>
      <c r="J10" s="81"/>
      <c r="K10" s="81" t="s">
        <v>575</v>
      </c>
      <c r="L10" s="81"/>
      <c r="M10" s="81"/>
      <c r="N10" s="81"/>
      <c r="O10" s="81"/>
      <c r="P10" s="81"/>
      <c r="Q10" s="81"/>
    </row>
    <row r="11" spans="1:18" ht="17.25" x14ac:dyDescent="0.35">
      <c r="B11" s="81" t="s">
        <v>689</v>
      </c>
      <c r="C11" s="81" t="s">
        <v>690</v>
      </c>
      <c r="D11" s="81"/>
      <c r="E11" s="81" t="s">
        <v>673</v>
      </c>
      <c r="F11" s="81"/>
      <c r="G11" s="81"/>
      <c r="H11" s="81"/>
      <c r="I11" s="81"/>
      <c r="J11" s="81"/>
      <c r="K11" s="81" t="s">
        <v>575</v>
      </c>
      <c r="L11" s="81"/>
      <c r="M11" s="81"/>
      <c r="N11" s="81"/>
      <c r="O11" s="81"/>
      <c r="P11" s="81"/>
      <c r="Q11" s="81"/>
    </row>
    <row r="12" spans="1:18" ht="17.25" x14ac:dyDescent="0.35">
      <c r="B12" s="81" t="s">
        <v>691</v>
      </c>
      <c r="C12" s="81" t="s">
        <v>692</v>
      </c>
      <c r="D12" s="81"/>
      <c r="E12" s="81" t="s">
        <v>673</v>
      </c>
      <c r="F12" s="81"/>
      <c r="G12" s="81"/>
      <c r="H12" s="81"/>
      <c r="I12" s="81"/>
      <c r="J12" s="81" t="s">
        <v>578</v>
      </c>
      <c r="K12" s="81"/>
      <c r="L12" s="81"/>
      <c r="M12" s="81"/>
      <c r="N12" s="81"/>
      <c r="O12" s="81"/>
      <c r="P12" s="81"/>
      <c r="Q12" s="81"/>
    </row>
    <row r="13" spans="1:18" ht="17.25" x14ac:dyDescent="0.35">
      <c r="B13" s="81" t="s">
        <v>693</v>
      </c>
      <c r="C13" s="81" t="s">
        <v>694</v>
      </c>
      <c r="D13" s="81"/>
      <c r="E13" s="81"/>
      <c r="F13" s="81" t="s">
        <v>676</v>
      </c>
      <c r="G13" s="81"/>
      <c r="H13" s="81"/>
      <c r="I13" s="81"/>
      <c r="J13" s="81"/>
      <c r="K13" s="81"/>
      <c r="L13" s="81"/>
      <c r="M13" s="81"/>
      <c r="N13" s="81"/>
      <c r="O13" s="81" t="s">
        <v>599</v>
      </c>
      <c r="P13" s="81"/>
      <c r="Q13" s="81"/>
    </row>
    <row r="14" spans="1:18" ht="17.25" x14ac:dyDescent="0.35">
      <c r="B14" s="81" t="s">
        <v>695</v>
      </c>
      <c r="C14" s="81" t="s">
        <v>696</v>
      </c>
      <c r="D14" s="81"/>
      <c r="E14" s="81"/>
      <c r="F14" s="81" t="s">
        <v>676</v>
      </c>
      <c r="G14" s="81"/>
      <c r="H14" s="81"/>
      <c r="I14" s="81"/>
      <c r="J14" s="81"/>
      <c r="K14" s="81"/>
      <c r="L14" s="81"/>
      <c r="M14" s="81"/>
      <c r="N14" s="81"/>
      <c r="O14" s="81"/>
      <c r="P14" s="81" t="s">
        <v>5</v>
      </c>
      <c r="Q14" s="81"/>
    </row>
    <row r="15" spans="1:18" ht="17.25" x14ac:dyDescent="0.35">
      <c r="B15" s="81" t="s">
        <v>697</v>
      </c>
      <c r="C15" s="81" t="s">
        <v>698</v>
      </c>
      <c r="D15" s="81"/>
      <c r="E15" s="81"/>
      <c r="F15" s="81"/>
      <c r="G15" s="81"/>
      <c r="H15" s="81" t="s">
        <v>699</v>
      </c>
      <c r="I15" s="81"/>
      <c r="J15" s="81"/>
      <c r="K15" s="81"/>
      <c r="L15" s="81"/>
      <c r="M15" s="81"/>
      <c r="N15" s="81"/>
      <c r="O15" s="81"/>
      <c r="P15" s="81"/>
      <c r="Q15" s="81" t="s">
        <v>700</v>
      </c>
    </row>
    <row r="17" spans="1:6" x14ac:dyDescent="0.2">
      <c r="A17" s="80" t="s">
        <v>746</v>
      </c>
      <c r="B17" s="80" t="s">
        <v>751</v>
      </c>
      <c r="C17" s="80" t="s">
        <v>750</v>
      </c>
      <c r="D17" s="82" t="s">
        <v>752</v>
      </c>
    </row>
    <row r="18" spans="1:6" x14ac:dyDescent="0.2">
      <c r="B18" s="80" t="s">
        <v>754</v>
      </c>
      <c r="C18" s="80" t="s">
        <v>753</v>
      </c>
      <c r="D18" s="82" t="s">
        <v>755</v>
      </c>
    </row>
    <row r="19" spans="1:6" x14ac:dyDescent="0.2">
      <c r="B19" s="80" t="s">
        <v>758</v>
      </c>
      <c r="C19" s="80" t="s">
        <v>757</v>
      </c>
      <c r="E19" s="82" t="s">
        <v>752</v>
      </c>
    </row>
    <row r="20" spans="1:6" x14ac:dyDescent="0.2">
      <c r="B20" s="80" t="s">
        <v>760</v>
      </c>
      <c r="C20" s="80" t="s">
        <v>759</v>
      </c>
      <c r="E20" s="82" t="s">
        <v>755</v>
      </c>
    </row>
    <row r="21" spans="1:6" x14ac:dyDescent="0.2">
      <c r="B21" s="80" t="s">
        <v>762</v>
      </c>
      <c r="C21" s="80" t="s">
        <v>761</v>
      </c>
      <c r="F21" s="82" t="s">
        <v>752</v>
      </c>
    </row>
    <row r="22" spans="1:6" x14ac:dyDescent="0.2">
      <c r="B22" s="80" t="s">
        <v>764</v>
      </c>
      <c r="C22" s="80" t="s">
        <v>763</v>
      </c>
      <c r="F22" s="82" t="s">
        <v>755</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7EA3C-4ADA-4CF3-81F5-CEFF874C559A}">
  <dimension ref="A1:C60"/>
  <sheetViews>
    <sheetView workbookViewId="0">
      <selection activeCell="C58" sqref="C58"/>
    </sheetView>
  </sheetViews>
  <sheetFormatPr defaultRowHeight="12.75" x14ac:dyDescent="0.2"/>
  <cols>
    <col min="1" max="1" width="19.85546875" bestFit="1" customWidth="1"/>
    <col min="3" max="3" width="37.140625" bestFit="1" customWidth="1"/>
  </cols>
  <sheetData>
    <row r="1" spans="1:3" ht="16.5" x14ac:dyDescent="0.35">
      <c r="A1" s="10" t="s">
        <v>701</v>
      </c>
      <c r="B1" s="15"/>
      <c r="C1" s="10" t="s">
        <v>702</v>
      </c>
    </row>
    <row r="2" spans="1:3" ht="16.5" x14ac:dyDescent="0.35">
      <c r="A2" s="10"/>
      <c r="B2" s="15"/>
      <c r="C2" s="10" t="s">
        <v>558</v>
      </c>
    </row>
    <row r="3" spans="1:3" ht="16.5" x14ac:dyDescent="0.35">
      <c r="A3" s="10"/>
      <c r="B3" s="15"/>
      <c r="C3" s="10"/>
    </row>
    <row r="4" spans="1:3" ht="16.5" x14ac:dyDescent="0.35">
      <c r="A4" s="10" t="s">
        <v>703</v>
      </c>
      <c r="B4" s="15"/>
      <c r="C4" s="10" t="s">
        <v>704</v>
      </c>
    </row>
    <row r="5" spans="1:3" ht="16.5" x14ac:dyDescent="0.35">
      <c r="A5" s="10"/>
      <c r="B5" s="16"/>
      <c r="C5" s="18" t="s">
        <v>705</v>
      </c>
    </row>
    <row r="6" spans="1:3" ht="16.5" x14ac:dyDescent="0.35">
      <c r="A6" s="10"/>
      <c r="B6" s="15"/>
      <c r="C6" s="10"/>
    </row>
    <row r="7" spans="1:3" ht="16.5" x14ac:dyDescent="0.35">
      <c r="A7" s="10" t="s">
        <v>706</v>
      </c>
      <c r="B7" s="15"/>
      <c r="C7" s="10" t="s">
        <v>707</v>
      </c>
    </row>
    <row r="8" spans="1:3" ht="16.5" x14ac:dyDescent="0.35">
      <c r="A8" s="10" t="s">
        <v>708</v>
      </c>
      <c r="B8" s="15"/>
      <c r="C8" s="10" t="s">
        <v>709</v>
      </c>
    </row>
    <row r="9" spans="1:3" ht="16.5" x14ac:dyDescent="0.35">
      <c r="A9" s="10" t="s">
        <v>710</v>
      </c>
      <c r="B9" s="15"/>
      <c r="C9" s="10" t="s">
        <v>711</v>
      </c>
    </row>
    <row r="11" spans="1:3" ht="16.5" x14ac:dyDescent="0.35">
      <c r="A11" s="65" t="s">
        <v>712</v>
      </c>
      <c r="B11" s="13"/>
      <c r="C11" s="10" t="s">
        <v>702</v>
      </c>
    </row>
    <row r="12" spans="1:3" ht="16.5" x14ac:dyDescent="0.35">
      <c r="A12" s="65"/>
      <c r="B12" s="13"/>
      <c r="C12" s="10" t="s">
        <v>713</v>
      </c>
    </row>
    <row r="13" spans="1:3" ht="16.5" x14ac:dyDescent="0.35">
      <c r="A13" s="65"/>
      <c r="B13" s="13"/>
      <c r="C13" s="10"/>
    </row>
    <row r="14" spans="1:3" ht="16.5" x14ac:dyDescent="0.35">
      <c r="A14" s="65" t="s">
        <v>714</v>
      </c>
      <c r="B14" s="13"/>
      <c r="C14" s="10" t="s">
        <v>702</v>
      </c>
    </row>
    <row r="15" spans="1:3" ht="16.5" x14ac:dyDescent="0.35">
      <c r="A15" s="65"/>
      <c r="B15" s="13"/>
      <c r="C15" s="10" t="s">
        <v>715</v>
      </c>
    </row>
    <row r="16" spans="1:3" ht="16.5" x14ac:dyDescent="0.35">
      <c r="A16" s="65"/>
      <c r="B16" s="13"/>
      <c r="C16" s="10"/>
    </row>
    <row r="17" spans="1:3" ht="16.5" x14ac:dyDescent="0.35">
      <c r="A17" s="65" t="s">
        <v>716</v>
      </c>
      <c r="B17" s="13"/>
      <c r="C17" s="10" t="s">
        <v>702</v>
      </c>
    </row>
    <row r="18" spans="1:3" ht="16.5" x14ac:dyDescent="0.35">
      <c r="A18" s="65"/>
      <c r="B18" s="13"/>
      <c r="C18" s="10" t="s">
        <v>577</v>
      </c>
    </row>
    <row r="20" spans="1:3" ht="16.5" x14ac:dyDescent="0.35">
      <c r="A20" s="10" t="s">
        <v>717</v>
      </c>
      <c r="B20" s="15"/>
      <c r="C20" s="10" t="s">
        <v>702</v>
      </c>
    </row>
    <row r="21" spans="1:3" ht="16.5" x14ac:dyDescent="0.35">
      <c r="A21" s="10"/>
      <c r="B21" s="15"/>
      <c r="C21" s="10" t="s">
        <v>718</v>
      </c>
    </row>
    <row r="22" spans="1:3" ht="16.5" x14ac:dyDescent="0.35">
      <c r="A22" s="10"/>
      <c r="B22" s="15"/>
      <c r="C22" s="10"/>
    </row>
    <row r="23" spans="1:3" ht="16.5" x14ac:dyDescent="0.35">
      <c r="A23" s="10" t="s">
        <v>719</v>
      </c>
      <c r="B23" s="15"/>
      <c r="C23" s="10" t="s">
        <v>702</v>
      </c>
    </row>
    <row r="24" spans="1:3" ht="16.5" x14ac:dyDescent="0.35">
      <c r="A24" s="10"/>
      <c r="B24" s="15"/>
      <c r="C24" s="10" t="s">
        <v>522</v>
      </c>
    </row>
    <row r="25" spans="1:3" ht="16.5" x14ac:dyDescent="0.35">
      <c r="A25" s="10"/>
      <c r="B25" s="15"/>
      <c r="C25" s="10"/>
    </row>
    <row r="26" spans="1:3" ht="16.5" x14ac:dyDescent="0.35">
      <c r="A26" s="10" t="s">
        <v>720</v>
      </c>
      <c r="B26" s="15"/>
      <c r="C26" s="10" t="s">
        <v>702</v>
      </c>
    </row>
    <row r="27" spans="1:3" ht="16.5" x14ac:dyDescent="0.35">
      <c r="A27" s="10"/>
      <c r="B27" s="15"/>
      <c r="C27" s="10" t="s">
        <v>700</v>
      </c>
    </row>
    <row r="29" spans="1:3" ht="16.5" x14ac:dyDescent="0.35">
      <c r="A29" s="11" t="s">
        <v>721</v>
      </c>
      <c r="B29" s="3"/>
      <c r="C29" s="53" t="s">
        <v>702</v>
      </c>
    </row>
    <row r="30" spans="1:3" ht="16.5" x14ac:dyDescent="0.35">
      <c r="A30" s="11"/>
      <c r="B30" s="3"/>
      <c r="C30" s="53" t="s">
        <v>722</v>
      </c>
    </row>
    <row r="31" spans="1:3" ht="16.5" x14ac:dyDescent="0.35">
      <c r="A31" s="11"/>
      <c r="B31" s="3"/>
      <c r="C31" s="53"/>
    </row>
    <row r="32" spans="1:3" ht="16.5" x14ac:dyDescent="0.35">
      <c r="A32" s="11" t="s">
        <v>723</v>
      </c>
      <c r="B32" s="3"/>
      <c r="C32" s="53" t="s">
        <v>702</v>
      </c>
    </row>
    <row r="33" spans="1:3" ht="16.5" x14ac:dyDescent="0.35">
      <c r="A33" s="11"/>
      <c r="B33" s="3"/>
      <c r="C33" s="53" t="s">
        <v>552</v>
      </c>
    </row>
    <row r="34" spans="1:3" ht="16.5" x14ac:dyDescent="0.35">
      <c r="A34" s="11"/>
      <c r="B34" s="3"/>
      <c r="C34" s="53"/>
    </row>
    <row r="35" spans="1:3" ht="16.5" x14ac:dyDescent="0.35">
      <c r="A35" s="11" t="s">
        <v>724</v>
      </c>
      <c r="B35" s="3"/>
      <c r="C35" s="53" t="s">
        <v>702</v>
      </c>
    </row>
    <row r="36" spans="1:3" ht="16.5" x14ac:dyDescent="0.35">
      <c r="A36" s="11"/>
      <c r="B36" s="3"/>
      <c r="C36" s="53" t="s">
        <v>92</v>
      </c>
    </row>
    <row r="38" spans="1:3" ht="16.5" x14ac:dyDescent="0.35">
      <c r="A38" s="77" t="s">
        <v>725</v>
      </c>
      <c r="B38" s="16"/>
      <c r="C38" s="10" t="s">
        <v>726</v>
      </c>
    </row>
    <row r="39" spans="1:3" ht="16.5" x14ac:dyDescent="0.35">
      <c r="A39" s="77"/>
      <c r="B39" s="16"/>
      <c r="C39" s="17" t="s">
        <v>727</v>
      </c>
    </row>
    <row r="40" spans="1:3" ht="16.5" x14ac:dyDescent="0.35">
      <c r="A40" s="77"/>
      <c r="B40" s="16"/>
      <c r="C40" s="10"/>
    </row>
    <row r="41" spans="1:3" ht="16.5" x14ac:dyDescent="0.35">
      <c r="A41" s="77" t="s">
        <v>728</v>
      </c>
      <c r="B41" s="16"/>
      <c r="C41" s="10" t="s">
        <v>552</v>
      </c>
    </row>
    <row r="42" spans="1:3" ht="16.5" x14ac:dyDescent="0.35">
      <c r="A42" s="77"/>
      <c r="B42" s="16"/>
      <c r="C42" s="17" t="s">
        <v>729</v>
      </c>
    </row>
    <row r="44" spans="1:3" ht="16.5" x14ac:dyDescent="0.35">
      <c r="A44" s="78" t="s">
        <v>730</v>
      </c>
      <c r="B44" s="14"/>
      <c r="C44" s="17" t="s">
        <v>731</v>
      </c>
    </row>
    <row r="45" spans="1:3" ht="16.5" x14ac:dyDescent="0.35">
      <c r="A45" s="65"/>
      <c r="B45" s="14"/>
      <c r="C45" s="18" t="s">
        <v>732</v>
      </c>
    </row>
    <row r="46" spans="1:3" ht="16.5" x14ac:dyDescent="0.35">
      <c r="A46" s="65"/>
      <c r="B46" s="14"/>
      <c r="C46" s="10"/>
    </row>
    <row r="47" spans="1:3" ht="16.5" x14ac:dyDescent="0.35">
      <c r="A47" s="78" t="s">
        <v>88</v>
      </c>
      <c r="B47" s="14"/>
      <c r="C47" s="21" t="s">
        <v>411</v>
      </c>
    </row>
    <row r="48" spans="1:3" ht="16.5" x14ac:dyDescent="0.35">
      <c r="A48" s="65"/>
      <c r="B48" s="14"/>
      <c r="C48" s="21" t="s">
        <v>412</v>
      </c>
    </row>
    <row r="49" spans="1:3" ht="16.5" x14ac:dyDescent="0.35">
      <c r="A49" s="65"/>
      <c r="B49" s="14"/>
      <c r="C49" s="18" t="s">
        <v>91</v>
      </c>
    </row>
    <row r="51" spans="1:3" ht="16.5" x14ac:dyDescent="0.35">
      <c r="A51" s="77" t="s">
        <v>733</v>
      </c>
      <c r="B51" s="16"/>
      <c r="C51" s="10" t="s">
        <v>734</v>
      </c>
    </row>
    <row r="52" spans="1:3" ht="16.5" x14ac:dyDescent="0.35">
      <c r="A52" s="10"/>
      <c r="B52" s="16"/>
      <c r="C52" s="17" t="s">
        <v>735</v>
      </c>
    </row>
    <row r="53" spans="1:3" ht="16.5" x14ac:dyDescent="0.35">
      <c r="A53" s="10"/>
      <c r="B53" s="16"/>
      <c r="C53" s="18" t="s">
        <v>736</v>
      </c>
    </row>
    <row r="54" spans="1:3" ht="16.5" x14ac:dyDescent="0.35">
      <c r="A54" s="10"/>
      <c r="B54" s="15"/>
      <c r="C54" s="10"/>
    </row>
    <row r="55" spans="1:3" ht="16.5" x14ac:dyDescent="0.35">
      <c r="A55" s="77" t="s">
        <v>737</v>
      </c>
      <c r="B55" s="16"/>
      <c r="C55" s="10" t="s">
        <v>398</v>
      </c>
    </row>
    <row r="56" spans="1:3" ht="16.5" x14ac:dyDescent="0.35">
      <c r="A56" s="10"/>
      <c r="B56" s="15"/>
      <c r="C56" s="10" t="s">
        <v>738</v>
      </c>
    </row>
    <row r="58" spans="1:3" ht="16.5" x14ac:dyDescent="0.35">
      <c r="A58" s="79" t="s">
        <v>739</v>
      </c>
      <c r="B58" s="61" t="s">
        <v>740</v>
      </c>
      <c r="C58" s="53" t="s">
        <v>741</v>
      </c>
    </row>
    <row r="59" spans="1:3" ht="16.5" x14ac:dyDescent="0.35">
      <c r="A59" s="11"/>
      <c r="B59" s="61"/>
      <c r="C59" s="58" t="s">
        <v>742</v>
      </c>
    </row>
    <row r="60" spans="1:3" ht="16.5" x14ac:dyDescent="0.35">
      <c r="A60" s="11"/>
      <c r="B60" s="61"/>
      <c r="C60" s="55" t="s">
        <v>743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D88"/>
  <sheetViews>
    <sheetView workbookViewId="0">
      <selection activeCell="B11" sqref="B11"/>
    </sheetView>
  </sheetViews>
  <sheetFormatPr defaultColWidth="14.42578125" defaultRowHeight="16.5" x14ac:dyDescent="0.35"/>
  <cols>
    <col min="1" max="2" width="40.7109375" style="11" customWidth="1"/>
    <col min="3" max="3" width="17.28515625" style="13" customWidth="1"/>
    <col min="4" max="4" width="90.7109375" style="10" bestFit="1" customWidth="1"/>
    <col min="5" max="16384" width="14.42578125" style="12"/>
  </cols>
  <sheetData>
    <row r="1" spans="1:4" s="10" customFormat="1" x14ac:dyDescent="0.35">
      <c r="A1" s="44" t="s">
        <v>27</v>
      </c>
      <c r="B1" s="53" t="s">
        <v>419</v>
      </c>
    </row>
    <row r="2" spans="1:4" s="10" customFormat="1" x14ac:dyDescent="0.35">
      <c r="A2" s="44" t="s">
        <v>497</v>
      </c>
      <c r="B2" s="55" t="s">
        <v>69</v>
      </c>
      <c r="C2" s="21"/>
    </row>
    <row r="3" spans="1:4" s="10" customFormat="1" x14ac:dyDescent="0.35">
      <c r="B3" s="53"/>
    </row>
    <row r="4" spans="1:4" s="10" customFormat="1" x14ac:dyDescent="0.35">
      <c r="A4" s="44" t="s">
        <v>70</v>
      </c>
      <c r="B4" s="10" t="s">
        <v>436</v>
      </c>
    </row>
    <row r="5" spans="1:4" s="10" customFormat="1" x14ac:dyDescent="0.35">
      <c r="A5" s="44" t="s">
        <v>71</v>
      </c>
      <c r="B5" s="10" t="s">
        <v>420</v>
      </c>
    </row>
    <row r="6" spans="1:4" s="10" customFormat="1" x14ac:dyDescent="0.35">
      <c r="B6" s="10" t="s">
        <v>421</v>
      </c>
    </row>
    <row r="7" spans="1:4" s="10" customFormat="1" x14ac:dyDescent="0.35">
      <c r="B7" s="10" t="s">
        <v>422</v>
      </c>
    </row>
    <row r="8" spans="1:4" s="10" customFormat="1" x14ac:dyDescent="0.35">
      <c r="B8" s="17" t="s">
        <v>72</v>
      </c>
    </row>
    <row r="9" spans="1:4" s="10" customFormat="1" x14ac:dyDescent="0.35">
      <c r="B9" s="18" t="s">
        <v>74</v>
      </c>
      <c r="C9" s="21"/>
    </row>
    <row r="10" spans="1:4" s="10" customFormat="1" x14ac:dyDescent="0.35">
      <c r="B10" s="17"/>
      <c r="C10" s="21"/>
    </row>
    <row r="11" spans="1:4" s="10" customFormat="1" x14ac:dyDescent="0.35">
      <c r="A11" s="44" t="s">
        <v>75</v>
      </c>
      <c r="B11" s="10" t="s">
        <v>500</v>
      </c>
      <c r="C11" s="21"/>
    </row>
    <row r="12" spans="1:4" s="10" customFormat="1" x14ac:dyDescent="0.35">
      <c r="A12" s="44" t="s">
        <v>76</v>
      </c>
      <c r="B12" s="10" t="s">
        <v>77</v>
      </c>
      <c r="C12" s="21"/>
    </row>
    <row r="13" spans="1:4" s="10" customFormat="1" x14ac:dyDescent="0.35">
      <c r="A13" s="53"/>
      <c r="B13" s="10" t="s">
        <v>78</v>
      </c>
    </row>
    <row r="14" spans="1:4" s="10" customFormat="1" x14ac:dyDescent="0.35">
      <c r="A14" s="53"/>
      <c r="B14" s="18" t="s">
        <v>79</v>
      </c>
      <c r="C14" s="21"/>
    </row>
    <row r="15" spans="1:4" s="10" customFormat="1" x14ac:dyDescent="0.35">
      <c r="A15" s="53"/>
      <c r="B15" s="53"/>
      <c r="C15" s="21"/>
      <c r="D15" s="18"/>
    </row>
    <row r="16" spans="1:4" x14ac:dyDescent="0.35">
      <c r="A16" s="56" t="s">
        <v>88</v>
      </c>
      <c r="B16" s="21" t="s">
        <v>411</v>
      </c>
      <c r="C16" s="14"/>
    </row>
    <row r="17" spans="1:4" x14ac:dyDescent="0.35">
      <c r="B17" s="21" t="s">
        <v>412</v>
      </c>
      <c r="C17" s="14"/>
    </row>
    <row r="18" spans="1:4" x14ac:dyDescent="0.35">
      <c r="B18" s="18" t="s">
        <v>91</v>
      </c>
      <c r="C18" s="14"/>
    </row>
    <row r="20" spans="1:4" x14ac:dyDescent="0.35">
      <c r="A20" s="56" t="s">
        <v>93</v>
      </c>
      <c r="B20" s="10" t="s">
        <v>374</v>
      </c>
      <c r="C20" s="14" t="s">
        <v>94</v>
      </c>
      <c r="D20" s="12"/>
    </row>
    <row r="21" spans="1:4" x14ac:dyDescent="0.35">
      <c r="B21" s="10" t="s">
        <v>399</v>
      </c>
      <c r="D21" s="12"/>
    </row>
    <row r="22" spans="1:4" x14ac:dyDescent="0.35">
      <c r="B22" s="10" t="s">
        <v>98</v>
      </c>
      <c r="D22" s="12"/>
    </row>
    <row r="23" spans="1:4" x14ac:dyDescent="0.35">
      <c r="B23" s="19" t="s">
        <v>100</v>
      </c>
      <c r="C23" s="14"/>
      <c r="D23" s="12"/>
    </row>
    <row r="25" spans="1:4" x14ac:dyDescent="0.35">
      <c r="A25" s="56" t="s">
        <v>102</v>
      </c>
      <c r="B25" s="10" t="s">
        <v>393</v>
      </c>
      <c r="C25" s="14" t="s">
        <v>104</v>
      </c>
      <c r="D25" s="12"/>
    </row>
    <row r="26" spans="1:4" x14ac:dyDescent="0.35">
      <c r="B26" s="10" t="s">
        <v>400</v>
      </c>
      <c r="D26" s="12"/>
    </row>
    <row r="27" spans="1:4" x14ac:dyDescent="0.35">
      <c r="B27" s="10" t="s">
        <v>401</v>
      </c>
      <c r="D27" s="12"/>
    </row>
    <row r="28" spans="1:4" x14ac:dyDescent="0.35">
      <c r="B28" s="19" t="s">
        <v>413</v>
      </c>
      <c r="C28" s="14"/>
      <c r="D28" s="12"/>
    </row>
    <row r="30" spans="1:4" x14ac:dyDescent="0.35">
      <c r="A30" s="56" t="s">
        <v>110</v>
      </c>
      <c r="B30" s="10" t="s">
        <v>402</v>
      </c>
      <c r="C30" s="14" t="s">
        <v>122</v>
      </c>
      <c r="D30" s="12"/>
    </row>
    <row r="31" spans="1:4" x14ac:dyDescent="0.35">
      <c r="A31" s="56" t="s">
        <v>126</v>
      </c>
      <c r="B31" s="10" t="s">
        <v>403</v>
      </c>
      <c r="C31" s="14"/>
      <c r="D31" s="12"/>
    </row>
    <row r="32" spans="1:4" x14ac:dyDescent="0.35">
      <c r="B32" s="10" t="s">
        <v>404</v>
      </c>
      <c r="D32" s="12"/>
    </row>
    <row r="33" spans="1:4" x14ac:dyDescent="0.35">
      <c r="B33" s="10" t="s">
        <v>405</v>
      </c>
      <c r="D33" s="12"/>
    </row>
    <row r="35" spans="1:4" x14ac:dyDescent="0.35">
      <c r="A35" s="56" t="s">
        <v>131</v>
      </c>
      <c r="B35" s="10" t="s">
        <v>399</v>
      </c>
      <c r="C35" s="14" t="s">
        <v>132</v>
      </c>
      <c r="D35" s="12"/>
    </row>
    <row r="36" spans="1:4" x14ac:dyDescent="0.35">
      <c r="A36" s="56" t="s">
        <v>139</v>
      </c>
      <c r="B36" s="10" t="s">
        <v>400</v>
      </c>
      <c r="C36" s="14"/>
      <c r="D36" s="12"/>
    </row>
    <row r="37" spans="1:4" x14ac:dyDescent="0.35">
      <c r="B37" s="10" t="s">
        <v>406</v>
      </c>
      <c r="D37" s="12"/>
    </row>
    <row r="38" spans="1:4" x14ac:dyDescent="0.35">
      <c r="B38" s="17" t="s">
        <v>143</v>
      </c>
      <c r="C38" s="14"/>
      <c r="D38" s="12"/>
    </row>
    <row r="39" spans="1:4" x14ac:dyDescent="0.35">
      <c r="B39" s="19" t="s">
        <v>146</v>
      </c>
      <c r="C39" s="14"/>
      <c r="D39" s="12"/>
    </row>
    <row r="41" spans="1:4" x14ac:dyDescent="0.35">
      <c r="A41" s="56" t="s">
        <v>149</v>
      </c>
      <c r="B41" s="10" t="s">
        <v>407</v>
      </c>
      <c r="C41" s="14" t="s">
        <v>151</v>
      </c>
      <c r="D41" s="12"/>
    </row>
    <row r="42" spans="1:4" x14ac:dyDescent="0.35">
      <c r="A42" s="56" t="s">
        <v>154</v>
      </c>
      <c r="B42" s="10" t="s">
        <v>408</v>
      </c>
      <c r="C42" s="14"/>
      <c r="D42" s="12"/>
    </row>
    <row r="43" spans="1:4" x14ac:dyDescent="0.35">
      <c r="A43" s="56"/>
      <c r="B43" s="17" t="s">
        <v>158</v>
      </c>
      <c r="C43" s="14"/>
      <c r="D43" s="12"/>
    </row>
    <row r="44" spans="1:4" x14ac:dyDescent="0.35">
      <c r="B44" s="18" t="s">
        <v>160</v>
      </c>
      <c r="C44" s="14"/>
      <c r="D44" s="12"/>
    </row>
    <row r="46" spans="1:4" s="10" customFormat="1" x14ac:dyDescent="0.35">
      <c r="A46" s="44" t="s">
        <v>83</v>
      </c>
      <c r="B46" s="10" t="s">
        <v>385</v>
      </c>
      <c r="C46" s="16" t="s">
        <v>85</v>
      </c>
    </row>
    <row r="47" spans="1:4" s="10" customFormat="1" x14ac:dyDescent="0.35">
      <c r="A47" s="53"/>
      <c r="B47" s="10" t="s">
        <v>386</v>
      </c>
      <c r="C47" s="15"/>
    </row>
    <row r="48" spans="1:4" s="10" customFormat="1" x14ac:dyDescent="0.35">
      <c r="A48" s="53"/>
      <c r="B48" s="10" t="s">
        <v>387</v>
      </c>
      <c r="C48" s="15"/>
    </row>
    <row r="49" spans="1:4" s="10" customFormat="1" x14ac:dyDescent="0.35">
      <c r="A49" s="53"/>
      <c r="B49" s="10" t="s">
        <v>95</v>
      </c>
      <c r="C49" s="15"/>
    </row>
    <row r="50" spans="1:4" s="10" customFormat="1" x14ac:dyDescent="0.35">
      <c r="A50" s="53"/>
      <c r="B50" s="17" t="s">
        <v>97</v>
      </c>
      <c r="C50" s="16"/>
    </row>
    <row r="51" spans="1:4" s="10" customFormat="1" x14ac:dyDescent="0.35">
      <c r="A51" s="53"/>
      <c r="B51" s="19" t="s">
        <v>101</v>
      </c>
      <c r="C51" s="16"/>
    </row>
    <row r="52" spans="1:4" s="10" customFormat="1" x14ac:dyDescent="0.35">
      <c r="A52" s="53"/>
      <c r="B52" s="53"/>
      <c r="C52" s="15"/>
    </row>
    <row r="53" spans="1:4" s="10" customFormat="1" x14ac:dyDescent="0.35">
      <c r="A53" s="44" t="s">
        <v>107</v>
      </c>
      <c r="B53" s="10" t="s">
        <v>388</v>
      </c>
      <c r="C53" s="16" t="s">
        <v>108</v>
      </c>
    </row>
    <row r="54" spans="1:4" s="10" customFormat="1" x14ac:dyDescent="0.35">
      <c r="A54" s="53"/>
      <c r="B54" s="10" t="s">
        <v>374</v>
      </c>
      <c r="C54" s="15"/>
    </row>
    <row r="55" spans="1:4" s="10" customFormat="1" x14ac:dyDescent="0.35">
      <c r="A55" s="53"/>
      <c r="B55" s="10" t="s">
        <v>389</v>
      </c>
      <c r="C55" s="15"/>
    </row>
    <row r="56" spans="1:4" s="10" customFormat="1" x14ac:dyDescent="0.35">
      <c r="A56" s="53"/>
      <c r="B56" s="10" t="s">
        <v>390</v>
      </c>
      <c r="C56" s="15"/>
    </row>
    <row r="57" spans="1:4" s="10" customFormat="1" x14ac:dyDescent="0.35">
      <c r="A57" s="53"/>
      <c r="B57" s="18" t="s">
        <v>116</v>
      </c>
      <c r="C57" s="16"/>
    </row>
    <row r="58" spans="1:4" s="10" customFormat="1" x14ac:dyDescent="0.35">
      <c r="A58" s="53"/>
      <c r="B58" s="53"/>
      <c r="C58" s="16"/>
      <c r="D58" s="18"/>
    </row>
    <row r="59" spans="1:4" s="10" customFormat="1" x14ac:dyDescent="0.35">
      <c r="A59" s="44" t="s">
        <v>127</v>
      </c>
      <c r="B59" s="10" t="s">
        <v>391</v>
      </c>
      <c r="C59" s="16" t="s">
        <v>128</v>
      </c>
    </row>
    <row r="60" spans="1:4" s="10" customFormat="1" x14ac:dyDescent="0.35">
      <c r="A60" s="44" t="s">
        <v>129</v>
      </c>
      <c r="B60" s="10" t="s">
        <v>386</v>
      </c>
      <c r="C60" s="16"/>
    </row>
    <row r="61" spans="1:4" s="10" customFormat="1" x14ac:dyDescent="0.35">
      <c r="A61" s="53"/>
      <c r="B61" s="10" t="s">
        <v>392</v>
      </c>
      <c r="C61" s="15"/>
    </row>
    <row r="62" spans="1:4" s="10" customFormat="1" x14ac:dyDescent="0.35">
      <c r="A62" s="53"/>
      <c r="B62" s="10" t="s">
        <v>134</v>
      </c>
      <c r="C62" s="15"/>
    </row>
    <row r="63" spans="1:4" s="10" customFormat="1" x14ac:dyDescent="0.35">
      <c r="A63" s="53"/>
      <c r="B63" s="18" t="s">
        <v>135</v>
      </c>
      <c r="C63" s="16"/>
    </row>
    <row r="64" spans="1:4" s="10" customFormat="1" x14ac:dyDescent="0.35">
      <c r="A64" s="53"/>
      <c r="B64" s="53"/>
      <c r="C64" s="15"/>
    </row>
    <row r="65" spans="1:4" s="27" customFormat="1" x14ac:dyDescent="0.35">
      <c r="A65" s="56" t="s">
        <v>87</v>
      </c>
      <c r="B65" s="10" t="s">
        <v>90</v>
      </c>
      <c r="C65" s="14" t="s">
        <v>89</v>
      </c>
    </row>
    <row r="66" spans="1:4" s="27" customFormat="1" x14ac:dyDescent="0.35">
      <c r="A66" s="11"/>
      <c r="B66" s="10" t="s">
        <v>92</v>
      </c>
      <c r="C66" s="13"/>
    </row>
    <row r="67" spans="1:4" s="27" customFormat="1" x14ac:dyDescent="0.35">
      <c r="A67" s="11"/>
      <c r="B67" s="10" t="s">
        <v>96</v>
      </c>
      <c r="C67" s="13"/>
    </row>
    <row r="68" spans="1:4" s="27" customFormat="1" x14ac:dyDescent="0.35">
      <c r="A68" s="11"/>
      <c r="B68" s="10" t="s">
        <v>5</v>
      </c>
      <c r="C68" s="13"/>
    </row>
    <row r="69" spans="1:4" s="27" customFormat="1" x14ac:dyDescent="0.35">
      <c r="A69" s="11"/>
      <c r="B69" s="18" t="s">
        <v>99</v>
      </c>
      <c r="C69" s="14"/>
    </row>
    <row r="70" spans="1:4" s="27" customFormat="1" x14ac:dyDescent="0.35">
      <c r="A70" s="11"/>
      <c r="B70" s="11"/>
      <c r="C70" s="13"/>
      <c r="D70" s="10"/>
    </row>
    <row r="71" spans="1:4" s="27" customFormat="1" x14ac:dyDescent="0.35">
      <c r="A71" s="56" t="s">
        <v>103</v>
      </c>
      <c r="B71" s="10" t="s">
        <v>105</v>
      </c>
      <c r="C71" s="14"/>
    </row>
    <row r="72" spans="1:4" s="27" customFormat="1" x14ac:dyDescent="0.35">
      <c r="A72" s="11"/>
      <c r="B72" s="18" t="s">
        <v>106</v>
      </c>
      <c r="C72" s="14"/>
    </row>
    <row r="73" spans="1:4" s="27" customFormat="1" x14ac:dyDescent="0.35">
      <c r="A73" s="11"/>
      <c r="B73" s="10"/>
      <c r="C73" s="13"/>
    </row>
    <row r="74" spans="1:4" s="27" customFormat="1" x14ac:dyDescent="0.35">
      <c r="A74" s="56" t="s">
        <v>109</v>
      </c>
      <c r="B74" s="10" t="s">
        <v>112</v>
      </c>
      <c r="C74" s="14" t="s">
        <v>111</v>
      </c>
    </row>
    <row r="75" spans="1:4" s="27" customFormat="1" x14ac:dyDescent="0.35">
      <c r="A75" s="56" t="s">
        <v>113</v>
      </c>
      <c r="B75" s="10" t="s">
        <v>114</v>
      </c>
      <c r="C75" s="14"/>
    </row>
    <row r="76" spans="1:4" s="27" customFormat="1" x14ac:dyDescent="0.35">
      <c r="A76" s="56"/>
      <c r="B76" s="17" t="s">
        <v>115</v>
      </c>
      <c r="C76" s="14"/>
    </row>
    <row r="77" spans="1:4" s="27" customFormat="1" x14ac:dyDescent="0.35">
      <c r="A77" s="56"/>
      <c r="B77" s="18" t="s">
        <v>117</v>
      </c>
      <c r="C77" s="14"/>
    </row>
    <row r="78" spans="1:4" s="27" customFormat="1" x14ac:dyDescent="0.35">
      <c r="A78" s="56"/>
      <c r="B78" s="10"/>
      <c r="C78" s="14"/>
    </row>
    <row r="79" spans="1:4" s="27" customFormat="1" x14ac:dyDescent="0.35">
      <c r="A79" s="56" t="s">
        <v>119</v>
      </c>
      <c r="B79" s="10" t="s">
        <v>371</v>
      </c>
      <c r="C79" s="14" t="s">
        <v>120</v>
      </c>
    </row>
    <row r="80" spans="1:4" s="27" customFormat="1" x14ac:dyDescent="0.35">
      <c r="A80" s="56" t="s">
        <v>123</v>
      </c>
      <c r="B80" s="10" t="s">
        <v>372</v>
      </c>
      <c r="C80" s="14"/>
    </row>
    <row r="81" spans="1:3" s="27" customFormat="1" x14ac:dyDescent="0.35">
      <c r="A81" s="11"/>
      <c r="B81" s="10" t="s">
        <v>373</v>
      </c>
      <c r="C81" s="13"/>
    </row>
    <row r="82" spans="1:3" s="27" customFormat="1" x14ac:dyDescent="0.35">
      <c r="A82" s="11"/>
      <c r="B82" s="19" t="s">
        <v>136</v>
      </c>
      <c r="C82" s="14"/>
    </row>
    <row r="83" spans="1:3" s="27" customFormat="1" x14ac:dyDescent="0.35">
      <c r="A83" s="11"/>
      <c r="B83" s="10"/>
      <c r="C83" s="13"/>
    </row>
    <row r="84" spans="1:3" s="27" customFormat="1" x14ac:dyDescent="0.35">
      <c r="A84" s="56" t="s">
        <v>137</v>
      </c>
      <c r="B84" s="10" t="s">
        <v>374</v>
      </c>
      <c r="C84" s="14" t="s">
        <v>138</v>
      </c>
    </row>
    <row r="85" spans="1:3" s="27" customFormat="1" x14ac:dyDescent="0.35">
      <c r="A85" s="56" t="s">
        <v>142</v>
      </c>
      <c r="B85" s="10" t="s">
        <v>375</v>
      </c>
      <c r="C85" s="14"/>
    </row>
    <row r="86" spans="1:3" s="27" customFormat="1" x14ac:dyDescent="0.35">
      <c r="A86" s="11"/>
      <c r="B86" s="10" t="s">
        <v>145</v>
      </c>
      <c r="C86" s="13"/>
    </row>
    <row r="87" spans="1:3" s="27" customFormat="1" x14ac:dyDescent="0.35">
      <c r="A87" s="11"/>
      <c r="B87" s="17" t="s">
        <v>148</v>
      </c>
      <c r="C87" s="14"/>
    </row>
    <row r="88" spans="1:3" s="27" customFormat="1" x14ac:dyDescent="0.35">
      <c r="A88" s="11"/>
      <c r="B88" s="18" t="s">
        <v>150</v>
      </c>
      <c r="C88" s="14"/>
    </row>
  </sheetData>
  <phoneticPr fontId="2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1:E101"/>
  <sheetViews>
    <sheetView topLeftCell="A76" workbookViewId="0">
      <selection activeCell="A44" sqref="A44"/>
    </sheetView>
  </sheetViews>
  <sheetFormatPr defaultColWidth="14.42578125" defaultRowHeight="16.5" x14ac:dyDescent="0.35"/>
  <cols>
    <col min="1" max="5" width="40.7109375" style="53" customWidth="1"/>
    <col min="6" max="7" width="17.28515625" style="10" customWidth="1"/>
    <col min="8" max="16384" width="14.42578125" style="10"/>
  </cols>
  <sheetData>
    <row r="1" spans="1:5" x14ac:dyDescent="0.35">
      <c r="A1" s="44" t="s">
        <v>30</v>
      </c>
      <c r="B1" s="54"/>
    </row>
    <row r="2" spans="1:5" x14ac:dyDescent="0.35">
      <c r="A2" s="44"/>
      <c r="B2" s="54"/>
    </row>
    <row r="3" spans="1:5" x14ac:dyDescent="0.35">
      <c r="A3" s="53" t="s">
        <v>512</v>
      </c>
      <c r="B3" s="53" t="s">
        <v>513</v>
      </c>
      <c r="C3" s="53" t="s">
        <v>514</v>
      </c>
      <c r="D3" s="53" t="s">
        <v>515</v>
      </c>
      <c r="E3" s="53" t="s">
        <v>374</v>
      </c>
    </row>
    <row r="4" spans="1:5" x14ac:dyDescent="0.35">
      <c r="A4" s="53" t="s">
        <v>499</v>
      </c>
      <c r="B4" s="53" t="s">
        <v>501</v>
      </c>
      <c r="C4" s="53" t="s">
        <v>398</v>
      </c>
      <c r="D4" s="53" t="s">
        <v>429</v>
      </c>
      <c r="E4" s="53" t="s">
        <v>436</v>
      </c>
    </row>
    <row r="5" spans="1:5" x14ac:dyDescent="0.35">
      <c r="A5" s="53" t="s">
        <v>516</v>
      </c>
      <c r="B5" s="53" t="s">
        <v>92</v>
      </c>
      <c r="C5" s="53" t="s">
        <v>372</v>
      </c>
      <c r="D5" s="53" t="s">
        <v>430</v>
      </c>
      <c r="E5" s="53" t="s">
        <v>384</v>
      </c>
    </row>
    <row r="6" spans="1:5" x14ac:dyDescent="0.35">
      <c r="A6" s="53" t="s">
        <v>437</v>
      </c>
      <c r="B6" s="53" t="s">
        <v>437</v>
      </c>
      <c r="C6" s="53" t="s">
        <v>437</v>
      </c>
      <c r="D6" s="53" t="s">
        <v>437</v>
      </c>
      <c r="E6" s="53" t="s">
        <v>437</v>
      </c>
    </row>
    <row r="7" spans="1:5" ht="49.5" x14ac:dyDescent="0.35">
      <c r="A7" s="64" t="s">
        <v>507</v>
      </c>
      <c r="B7" s="64" t="s">
        <v>508</v>
      </c>
      <c r="C7" s="64" t="s">
        <v>509</v>
      </c>
      <c r="D7" s="64" t="s">
        <v>510</v>
      </c>
      <c r="E7" s="64" t="s">
        <v>511</v>
      </c>
    </row>
    <row r="8" spans="1:5" x14ac:dyDescent="0.35">
      <c r="A8" s="57" t="s">
        <v>32</v>
      </c>
      <c r="B8" s="54"/>
    </row>
    <row r="9" spans="1:5" x14ac:dyDescent="0.35">
      <c r="A9" s="44"/>
      <c r="B9" s="54"/>
    </row>
    <row r="10" spans="1:5" x14ac:dyDescent="0.35">
      <c r="A10" s="44" t="s">
        <v>33</v>
      </c>
      <c r="B10" s="54" t="s">
        <v>34</v>
      </c>
    </row>
    <row r="11" spans="1:5" x14ac:dyDescent="0.35">
      <c r="A11" s="44"/>
      <c r="B11" s="54"/>
    </row>
    <row r="12" spans="1:5" x14ac:dyDescent="0.35">
      <c r="A12" s="53" t="s">
        <v>517</v>
      </c>
      <c r="B12" s="53" t="s">
        <v>518</v>
      </c>
      <c r="C12" s="53" t="s">
        <v>519</v>
      </c>
      <c r="D12" s="53" t="s">
        <v>520</v>
      </c>
      <c r="E12" s="53" t="s">
        <v>434</v>
      </c>
    </row>
    <row r="13" spans="1:5" x14ac:dyDescent="0.35">
      <c r="A13" s="53" t="s">
        <v>521</v>
      </c>
      <c r="B13" s="53" t="s">
        <v>522</v>
      </c>
      <c r="C13" s="53" t="s">
        <v>388</v>
      </c>
      <c r="D13" s="53" t="s">
        <v>385</v>
      </c>
      <c r="E13" s="53" t="s">
        <v>438</v>
      </c>
    </row>
    <row r="14" spans="1:5" x14ac:dyDescent="0.35">
      <c r="A14" s="53" t="s">
        <v>523</v>
      </c>
      <c r="B14" s="53" t="s">
        <v>524</v>
      </c>
      <c r="C14" s="53" t="s">
        <v>525</v>
      </c>
      <c r="D14" s="53" t="s">
        <v>526</v>
      </c>
      <c r="E14" s="53" t="s">
        <v>435</v>
      </c>
    </row>
    <row r="15" spans="1:5" x14ac:dyDescent="0.35">
      <c r="A15" s="53" t="s">
        <v>610</v>
      </c>
      <c r="B15" s="53" t="s">
        <v>610</v>
      </c>
      <c r="C15" s="53" t="s">
        <v>610</v>
      </c>
      <c r="D15" s="53" t="s">
        <v>610</v>
      </c>
      <c r="E15" s="53" t="s">
        <v>610</v>
      </c>
    </row>
    <row r="16" spans="1:5" ht="33" x14ac:dyDescent="0.35">
      <c r="A16" s="64" t="s">
        <v>527</v>
      </c>
      <c r="B16" s="64" t="s">
        <v>528</v>
      </c>
      <c r="C16" s="64" t="s">
        <v>529</v>
      </c>
      <c r="D16" s="64" t="s">
        <v>530</v>
      </c>
      <c r="E16" s="64" t="s">
        <v>35</v>
      </c>
    </row>
    <row r="17" spans="1:5" x14ac:dyDescent="0.35">
      <c r="A17" s="64" t="s">
        <v>531</v>
      </c>
      <c r="B17" s="64" t="s">
        <v>531</v>
      </c>
      <c r="C17" s="64" t="s">
        <v>531</v>
      </c>
      <c r="D17" s="64" t="s">
        <v>531</v>
      </c>
      <c r="E17" s="64" t="s">
        <v>36</v>
      </c>
    </row>
    <row r="18" spans="1:5" x14ac:dyDescent="0.35">
      <c r="A18" s="57" t="s">
        <v>37</v>
      </c>
      <c r="B18" s="54"/>
    </row>
    <row r="19" spans="1:5" x14ac:dyDescent="0.35">
      <c r="A19" s="44"/>
      <c r="B19" s="54"/>
    </row>
    <row r="20" spans="1:5" x14ac:dyDescent="0.35">
      <c r="A20" s="44" t="s">
        <v>38</v>
      </c>
      <c r="B20" s="54" t="s">
        <v>39</v>
      </c>
    </row>
    <row r="22" spans="1:5" x14ac:dyDescent="0.35">
      <c r="A22" s="53" t="s">
        <v>533</v>
      </c>
      <c r="B22" s="53" t="s">
        <v>534</v>
      </c>
      <c r="C22" s="53" t="s">
        <v>535</v>
      </c>
      <c r="D22" s="53" t="s">
        <v>90</v>
      </c>
      <c r="E22" s="53" t="s">
        <v>371</v>
      </c>
    </row>
    <row r="23" spans="1:5" x14ac:dyDescent="0.35">
      <c r="A23" s="53" t="s">
        <v>536</v>
      </c>
      <c r="B23" s="53" t="s">
        <v>537</v>
      </c>
      <c r="C23" s="53" t="s">
        <v>538</v>
      </c>
      <c r="D23" s="53" t="s">
        <v>539</v>
      </c>
      <c r="E23" s="53" t="s">
        <v>430</v>
      </c>
    </row>
    <row r="24" spans="1:5" x14ac:dyDescent="0.35">
      <c r="A24" s="53" t="s">
        <v>540</v>
      </c>
      <c r="B24" s="53" t="s">
        <v>541</v>
      </c>
      <c r="C24" s="53" t="s">
        <v>379</v>
      </c>
      <c r="D24" s="53" t="s">
        <v>542</v>
      </c>
      <c r="E24" s="53" t="s">
        <v>428</v>
      </c>
    </row>
    <row r="25" spans="1:5" ht="33" x14ac:dyDescent="0.35">
      <c r="A25" s="64" t="s">
        <v>532</v>
      </c>
      <c r="B25" s="64" t="s">
        <v>532</v>
      </c>
      <c r="C25" s="64" t="s">
        <v>532</v>
      </c>
      <c r="D25" s="64" t="s">
        <v>532</v>
      </c>
      <c r="E25" s="64" t="s">
        <v>40</v>
      </c>
    </row>
    <row r="26" spans="1:5" ht="49.5" x14ac:dyDescent="0.35">
      <c r="A26" s="64" t="s">
        <v>41</v>
      </c>
      <c r="B26" s="64" t="s">
        <v>41</v>
      </c>
      <c r="C26" s="64" t="s">
        <v>41</v>
      </c>
      <c r="D26" s="64" t="s">
        <v>41</v>
      </c>
      <c r="E26" s="64" t="s">
        <v>41</v>
      </c>
    </row>
    <row r="27" spans="1:5" x14ac:dyDescent="0.35">
      <c r="A27" s="57" t="s">
        <v>42</v>
      </c>
      <c r="B27" s="54"/>
    </row>
    <row r="28" spans="1:5" x14ac:dyDescent="0.35">
      <c r="A28" s="44"/>
      <c r="B28" s="54"/>
    </row>
    <row r="29" spans="1:5" x14ac:dyDescent="0.35">
      <c r="A29" s="44" t="s">
        <v>43</v>
      </c>
      <c r="B29" s="54"/>
    </row>
    <row r="30" spans="1:5" x14ac:dyDescent="0.35">
      <c r="A30" s="44"/>
      <c r="B30" s="54"/>
    </row>
    <row r="31" spans="1:5" x14ac:dyDescent="0.35">
      <c r="A31" s="53" t="s">
        <v>533</v>
      </c>
      <c r="B31" s="53" t="s">
        <v>534</v>
      </c>
      <c r="C31" s="53" t="s">
        <v>535</v>
      </c>
      <c r="D31" s="53" t="s">
        <v>90</v>
      </c>
      <c r="E31" s="53" t="s">
        <v>371</v>
      </c>
    </row>
    <row r="32" spans="1:5" x14ac:dyDescent="0.35">
      <c r="A32" s="53" t="s">
        <v>547</v>
      </c>
      <c r="B32" s="53" t="s">
        <v>548</v>
      </c>
      <c r="C32" s="53" t="s">
        <v>524</v>
      </c>
      <c r="D32" s="53" t="s">
        <v>549</v>
      </c>
      <c r="E32" s="53" t="s">
        <v>429</v>
      </c>
    </row>
    <row r="33" spans="1:5" x14ac:dyDescent="0.35">
      <c r="A33" s="53" t="s">
        <v>536</v>
      </c>
      <c r="B33" s="53" t="s">
        <v>537</v>
      </c>
      <c r="C33" s="53" t="s">
        <v>538</v>
      </c>
      <c r="D33" s="53" t="s">
        <v>539</v>
      </c>
      <c r="E33" s="53" t="s">
        <v>430</v>
      </c>
    </row>
    <row r="34" spans="1:5" x14ac:dyDescent="0.35">
      <c r="A34" s="53" t="s">
        <v>550</v>
      </c>
      <c r="B34" s="53" t="s">
        <v>551</v>
      </c>
      <c r="C34" s="53" t="s">
        <v>5</v>
      </c>
      <c r="D34" s="53" t="s">
        <v>552</v>
      </c>
      <c r="E34" s="53" t="s">
        <v>431</v>
      </c>
    </row>
    <row r="35" spans="1:5" ht="33" x14ac:dyDescent="0.35">
      <c r="A35" s="64" t="s">
        <v>545</v>
      </c>
      <c r="B35" s="64" t="s">
        <v>545</v>
      </c>
      <c r="C35" s="64" t="s">
        <v>546</v>
      </c>
      <c r="D35" s="64" t="s">
        <v>546</v>
      </c>
      <c r="E35" s="64" t="s">
        <v>546</v>
      </c>
    </row>
    <row r="36" spans="1:5" x14ac:dyDescent="0.35">
      <c r="A36" s="64" t="s">
        <v>544</v>
      </c>
      <c r="B36" s="64" t="s">
        <v>544</v>
      </c>
      <c r="C36" s="64" t="s">
        <v>544</v>
      </c>
      <c r="D36" s="64" t="s">
        <v>544</v>
      </c>
      <c r="E36" s="64" t="s">
        <v>543</v>
      </c>
    </row>
    <row r="37" spans="1:5" x14ac:dyDescent="0.35">
      <c r="A37" s="57" t="s">
        <v>44</v>
      </c>
      <c r="B37" s="54"/>
    </row>
    <row r="38" spans="1:5" x14ac:dyDescent="0.35">
      <c r="A38" s="44"/>
      <c r="B38" s="54"/>
    </row>
    <row r="39" spans="1:5" x14ac:dyDescent="0.35">
      <c r="A39" s="44" t="s">
        <v>45</v>
      </c>
      <c r="B39" s="54"/>
    </row>
    <row r="40" spans="1:5" x14ac:dyDescent="0.35">
      <c r="A40" s="44"/>
      <c r="B40" s="54"/>
    </row>
    <row r="41" spans="1:5" x14ac:dyDescent="0.35">
      <c r="A41" s="53" t="s">
        <v>557</v>
      </c>
      <c r="B41" s="53" t="s">
        <v>559</v>
      </c>
      <c r="C41" s="53" t="s">
        <v>498</v>
      </c>
      <c r="D41" s="53" t="s">
        <v>560</v>
      </c>
      <c r="E41" s="53" t="s">
        <v>432</v>
      </c>
    </row>
    <row r="42" spans="1:5" x14ac:dyDescent="0.35">
      <c r="A42" s="53" t="s">
        <v>561</v>
      </c>
      <c r="B42" s="53" t="s">
        <v>523</v>
      </c>
      <c r="C42" s="53" t="s">
        <v>562</v>
      </c>
      <c r="D42" s="53" t="s">
        <v>524</v>
      </c>
      <c r="E42" s="53" t="s">
        <v>398</v>
      </c>
    </row>
    <row r="43" spans="1:5" x14ac:dyDescent="0.35">
      <c r="A43" s="53" t="s">
        <v>563</v>
      </c>
      <c r="B43" s="53" t="s">
        <v>564</v>
      </c>
      <c r="C43" s="53" t="s">
        <v>565</v>
      </c>
      <c r="D43" s="53" t="s">
        <v>566</v>
      </c>
      <c r="E43" s="53" t="s">
        <v>433</v>
      </c>
    </row>
    <row r="44" spans="1:5" x14ac:dyDescent="0.35">
      <c r="A44" s="53" t="s">
        <v>516</v>
      </c>
      <c r="B44" s="53" t="s">
        <v>92</v>
      </c>
      <c r="C44" s="53" t="s">
        <v>372</v>
      </c>
      <c r="D44" s="53" t="s">
        <v>430</v>
      </c>
      <c r="E44" s="53" t="s">
        <v>384</v>
      </c>
    </row>
    <row r="45" spans="1:5" x14ac:dyDescent="0.35">
      <c r="A45" s="64" t="s">
        <v>553</v>
      </c>
      <c r="B45" s="64" t="s">
        <v>554</v>
      </c>
      <c r="C45" s="64" t="s">
        <v>555</v>
      </c>
      <c r="D45" s="64" t="s">
        <v>556</v>
      </c>
      <c r="E45" s="64" t="s">
        <v>46</v>
      </c>
    </row>
    <row r="46" spans="1:5" x14ac:dyDescent="0.35">
      <c r="A46" s="20" t="s">
        <v>47</v>
      </c>
      <c r="B46" s="21"/>
      <c r="C46" s="10"/>
      <c r="D46" s="10"/>
      <c r="E46" s="10"/>
    </row>
    <row r="47" spans="1:5" x14ac:dyDescent="0.35">
      <c r="A47" s="44"/>
      <c r="B47" s="54"/>
    </row>
    <row r="48" spans="1:5" x14ac:dyDescent="0.35">
      <c r="A48" s="44" t="s">
        <v>48</v>
      </c>
      <c r="B48" s="54" t="s">
        <v>49</v>
      </c>
    </row>
    <row r="49" spans="1:5" x14ac:dyDescent="0.35">
      <c r="A49" s="44"/>
      <c r="B49" s="54"/>
    </row>
    <row r="50" spans="1:5" x14ac:dyDescent="0.35">
      <c r="A50" s="53" t="s">
        <v>512</v>
      </c>
      <c r="B50" s="53" t="s">
        <v>513</v>
      </c>
      <c r="C50" s="53" t="s">
        <v>514</v>
      </c>
      <c r="D50" s="53" t="s">
        <v>515</v>
      </c>
      <c r="E50" s="53" t="s">
        <v>374</v>
      </c>
    </row>
    <row r="51" spans="1:5" x14ac:dyDescent="0.35">
      <c r="A51" s="53" t="s">
        <v>517</v>
      </c>
      <c r="B51" s="53" t="s">
        <v>518</v>
      </c>
      <c r="C51" s="53" t="s">
        <v>519</v>
      </c>
      <c r="D51" s="53" t="s">
        <v>520</v>
      </c>
      <c r="E51" s="53" t="s">
        <v>434</v>
      </c>
    </row>
    <row r="52" spans="1:5" x14ac:dyDescent="0.35">
      <c r="A52" s="53" t="s">
        <v>571</v>
      </c>
      <c r="B52" s="53" t="s">
        <v>573</v>
      </c>
      <c r="C52" s="53" t="s">
        <v>505</v>
      </c>
      <c r="D52" s="53" t="s">
        <v>574</v>
      </c>
      <c r="E52" s="53" t="s">
        <v>383</v>
      </c>
    </row>
    <row r="53" spans="1:5" x14ac:dyDescent="0.35">
      <c r="A53" s="53" t="s">
        <v>575</v>
      </c>
      <c r="B53" s="53" t="s">
        <v>576</v>
      </c>
      <c r="C53" s="53" t="s">
        <v>577</v>
      </c>
      <c r="D53" s="53" t="s">
        <v>410</v>
      </c>
      <c r="E53" s="53" t="s">
        <v>405</v>
      </c>
    </row>
    <row r="54" spans="1:5" x14ac:dyDescent="0.35">
      <c r="A54" s="64" t="s">
        <v>567</v>
      </c>
      <c r="B54" s="64" t="s">
        <v>568</v>
      </c>
      <c r="C54" s="64" t="s">
        <v>569</v>
      </c>
      <c r="D54" s="64" t="s">
        <v>570</v>
      </c>
      <c r="E54" s="64" t="s">
        <v>50</v>
      </c>
    </row>
    <row r="55" spans="1:5" x14ac:dyDescent="0.35">
      <c r="A55" s="57" t="s">
        <v>51</v>
      </c>
      <c r="B55" s="54"/>
    </row>
    <row r="56" spans="1:5" x14ac:dyDescent="0.35">
      <c r="A56" s="44"/>
      <c r="B56" s="54"/>
    </row>
    <row r="57" spans="1:5" x14ac:dyDescent="0.35">
      <c r="A57" s="44" t="s">
        <v>52</v>
      </c>
      <c r="B57" s="54" t="s">
        <v>53</v>
      </c>
    </row>
    <row r="58" spans="1:5" x14ac:dyDescent="0.35">
      <c r="A58" s="44"/>
      <c r="B58" s="54"/>
    </row>
    <row r="59" spans="1:5" x14ac:dyDescent="0.35">
      <c r="A59" s="53" t="s">
        <v>517</v>
      </c>
      <c r="B59" s="53" t="s">
        <v>518</v>
      </c>
      <c r="C59" s="53" t="s">
        <v>519</v>
      </c>
      <c r="D59" s="53" t="s">
        <v>520</v>
      </c>
      <c r="E59" s="53" t="s">
        <v>434</v>
      </c>
    </row>
    <row r="60" spans="1:5" x14ac:dyDescent="0.35">
      <c r="A60" s="53" t="s">
        <v>572</v>
      </c>
      <c r="B60" s="53" t="s">
        <v>578</v>
      </c>
      <c r="C60" s="53" t="s">
        <v>574</v>
      </c>
      <c r="D60" s="53" t="s">
        <v>579</v>
      </c>
      <c r="E60" s="53" t="s">
        <v>400</v>
      </c>
    </row>
    <row r="61" spans="1:5" x14ac:dyDescent="0.35">
      <c r="A61" s="53" t="s">
        <v>580</v>
      </c>
      <c r="B61" s="53" t="s">
        <v>581</v>
      </c>
      <c r="C61" s="53" t="s">
        <v>582</v>
      </c>
      <c r="D61" s="53" t="s">
        <v>583</v>
      </c>
      <c r="E61" s="53" t="s">
        <v>418</v>
      </c>
    </row>
    <row r="62" spans="1:5" x14ac:dyDescent="0.35">
      <c r="A62" s="64" t="s">
        <v>54</v>
      </c>
      <c r="B62" s="64" t="s">
        <v>54</v>
      </c>
      <c r="C62" s="64" t="s">
        <v>54</v>
      </c>
      <c r="D62" s="64" t="s">
        <v>54</v>
      </c>
      <c r="E62" s="64" t="s">
        <v>54</v>
      </c>
    </row>
    <row r="63" spans="1:5" x14ac:dyDescent="0.35">
      <c r="A63" s="64" t="s">
        <v>584</v>
      </c>
      <c r="B63" s="64" t="s">
        <v>585</v>
      </c>
      <c r="C63" s="64" t="s">
        <v>586</v>
      </c>
      <c r="D63" s="64" t="s">
        <v>587</v>
      </c>
      <c r="E63" s="64" t="s">
        <v>588</v>
      </c>
    </row>
    <row r="64" spans="1:5" ht="49.5" x14ac:dyDescent="0.35">
      <c r="A64" s="64" t="s">
        <v>589</v>
      </c>
      <c r="B64" s="64" t="s">
        <v>589</v>
      </c>
      <c r="C64" s="64" t="s">
        <v>589</v>
      </c>
      <c r="D64" s="64" t="s">
        <v>589</v>
      </c>
      <c r="E64" s="64" t="s">
        <v>55</v>
      </c>
    </row>
    <row r="65" spans="1:5" x14ac:dyDescent="0.35">
      <c r="A65" s="57" t="s">
        <v>56</v>
      </c>
      <c r="B65" s="54"/>
    </row>
    <row r="66" spans="1:5" x14ac:dyDescent="0.35">
      <c r="A66" s="44"/>
      <c r="B66" s="54"/>
    </row>
    <row r="67" spans="1:5" x14ac:dyDescent="0.35">
      <c r="A67" s="44" t="s">
        <v>57</v>
      </c>
      <c r="B67" s="54"/>
    </row>
    <row r="68" spans="1:5" x14ac:dyDescent="0.35">
      <c r="A68" s="44"/>
      <c r="B68" s="54"/>
    </row>
    <row r="69" spans="1:5" x14ac:dyDescent="0.35">
      <c r="A69" s="53" t="s">
        <v>517</v>
      </c>
      <c r="B69" s="53" t="s">
        <v>518</v>
      </c>
      <c r="C69" s="53" t="s">
        <v>519</v>
      </c>
      <c r="D69" s="53" t="s">
        <v>520</v>
      </c>
      <c r="E69" s="53" t="s">
        <v>434</v>
      </c>
    </row>
    <row r="70" spans="1:5" x14ac:dyDescent="0.35">
      <c r="A70" s="53" t="s">
        <v>572</v>
      </c>
      <c r="B70" s="53" t="s">
        <v>578</v>
      </c>
      <c r="C70" s="53" t="s">
        <v>574</v>
      </c>
      <c r="D70" s="53" t="s">
        <v>579</v>
      </c>
      <c r="E70" s="53" t="s">
        <v>400</v>
      </c>
    </row>
    <row r="71" spans="1:5" x14ac:dyDescent="0.35">
      <c r="A71" s="53" t="s">
        <v>575</v>
      </c>
      <c r="B71" s="53" t="s">
        <v>576</v>
      </c>
      <c r="C71" s="53" t="s">
        <v>410</v>
      </c>
      <c r="D71" s="53" t="s">
        <v>591</v>
      </c>
      <c r="E71" s="53" t="s">
        <v>439</v>
      </c>
    </row>
    <row r="72" spans="1:5" x14ac:dyDescent="0.35">
      <c r="A72" s="53" t="s">
        <v>397</v>
      </c>
      <c r="B72" s="53" t="s">
        <v>397</v>
      </c>
      <c r="C72" s="53" t="s">
        <v>397</v>
      </c>
      <c r="D72" s="53" t="s">
        <v>397</v>
      </c>
      <c r="E72" s="53" t="s">
        <v>397</v>
      </c>
    </row>
    <row r="73" spans="1:5" x14ac:dyDescent="0.35">
      <c r="A73" s="64" t="s">
        <v>590</v>
      </c>
      <c r="B73" s="64" t="s">
        <v>590</v>
      </c>
      <c r="C73" s="64" t="s">
        <v>590</v>
      </c>
      <c r="D73" s="64" t="s">
        <v>590</v>
      </c>
      <c r="E73" s="64" t="s">
        <v>58</v>
      </c>
    </row>
    <row r="74" spans="1:5" x14ac:dyDescent="0.35">
      <c r="A74" s="57" t="s">
        <v>59</v>
      </c>
      <c r="B74" s="54"/>
    </row>
    <row r="75" spans="1:5" x14ac:dyDescent="0.35">
      <c r="A75" s="44"/>
      <c r="B75" s="54"/>
    </row>
    <row r="76" spans="1:5" x14ac:dyDescent="0.35">
      <c r="A76" s="44" t="s">
        <v>60</v>
      </c>
      <c r="B76" s="54"/>
    </row>
    <row r="77" spans="1:5" x14ac:dyDescent="0.35">
      <c r="A77" s="44"/>
      <c r="B77" s="54"/>
    </row>
    <row r="78" spans="1:5" x14ac:dyDescent="0.35">
      <c r="A78" s="53" t="s">
        <v>533</v>
      </c>
      <c r="B78" s="53" t="s">
        <v>534</v>
      </c>
      <c r="C78" s="53" t="s">
        <v>535</v>
      </c>
      <c r="D78" s="53" t="s">
        <v>90</v>
      </c>
      <c r="E78" s="53" t="s">
        <v>371</v>
      </c>
    </row>
    <row r="79" spans="1:5" x14ac:dyDescent="0.35">
      <c r="A79" s="53" t="s">
        <v>547</v>
      </c>
      <c r="B79" s="53" t="s">
        <v>548</v>
      </c>
      <c r="C79" s="53" t="s">
        <v>524</v>
      </c>
      <c r="D79" s="53" t="s">
        <v>549</v>
      </c>
      <c r="E79" s="53" t="s">
        <v>429</v>
      </c>
    </row>
    <row r="80" spans="1:5" x14ac:dyDescent="0.35">
      <c r="A80" s="53" t="s">
        <v>540</v>
      </c>
      <c r="B80" s="53" t="s">
        <v>541</v>
      </c>
      <c r="C80" s="53" t="s">
        <v>379</v>
      </c>
      <c r="D80" s="53" t="s">
        <v>542</v>
      </c>
      <c r="E80" s="53" t="s">
        <v>428</v>
      </c>
    </row>
    <row r="81" spans="1:5" x14ac:dyDescent="0.35">
      <c r="A81" s="53" t="s">
        <v>593</v>
      </c>
      <c r="B81" s="53" t="s">
        <v>594</v>
      </c>
      <c r="C81" s="53" t="s">
        <v>595</v>
      </c>
      <c r="D81" s="53" t="s">
        <v>596</v>
      </c>
      <c r="E81" s="53" t="s">
        <v>440</v>
      </c>
    </row>
    <row r="82" spans="1:5" x14ac:dyDescent="0.35">
      <c r="A82" s="64" t="s">
        <v>592</v>
      </c>
      <c r="B82" s="64" t="s">
        <v>592</v>
      </c>
      <c r="C82" s="64" t="s">
        <v>592</v>
      </c>
      <c r="D82" s="64" t="s">
        <v>592</v>
      </c>
      <c r="E82" s="64" t="s">
        <v>61</v>
      </c>
    </row>
    <row r="83" spans="1:5" x14ac:dyDescent="0.35">
      <c r="A83" s="20" t="s">
        <v>62</v>
      </c>
      <c r="B83" s="21"/>
      <c r="C83" s="10"/>
      <c r="D83" s="10"/>
      <c r="E83" s="10"/>
    </row>
    <row r="84" spans="1:5" x14ac:dyDescent="0.35">
      <c r="A84" s="44"/>
      <c r="B84" s="54"/>
    </row>
    <row r="85" spans="1:5" x14ac:dyDescent="0.35">
      <c r="A85" s="44" t="s">
        <v>63</v>
      </c>
      <c r="B85" s="54"/>
    </row>
    <row r="86" spans="1:5" x14ac:dyDescent="0.35">
      <c r="A86" s="44"/>
      <c r="B86" s="54"/>
    </row>
    <row r="87" spans="1:5" x14ac:dyDescent="0.35">
      <c r="A87" s="53" t="s">
        <v>523</v>
      </c>
      <c r="B87" s="53" t="s">
        <v>524</v>
      </c>
      <c r="C87" s="53" t="s">
        <v>525</v>
      </c>
      <c r="D87" s="53" t="s">
        <v>526</v>
      </c>
      <c r="E87" s="53" t="s">
        <v>435</v>
      </c>
    </row>
    <row r="88" spans="1:5" x14ac:dyDescent="0.35">
      <c r="A88" s="53" t="s">
        <v>516</v>
      </c>
      <c r="B88" s="53" t="s">
        <v>92</v>
      </c>
      <c r="C88" s="53" t="s">
        <v>372</v>
      </c>
      <c r="D88" s="53" t="s">
        <v>430</v>
      </c>
      <c r="E88" s="53" t="s">
        <v>384</v>
      </c>
    </row>
    <row r="89" spans="1:5" x14ac:dyDescent="0.35">
      <c r="A89" s="53" t="s">
        <v>598</v>
      </c>
      <c r="B89" s="53" t="s">
        <v>599</v>
      </c>
      <c r="C89" s="53" t="s">
        <v>600</v>
      </c>
      <c r="D89" s="53" t="s">
        <v>601</v>
      </c>
      <c r="E89" s="53" t="s">
        <v>96</v>
      </c>
    </row>
    <row r="90" spans="1:5" x14ac:dyDescent="0.35">
      <c r="A90" s="53" t="s">
        <v>540</v>
      </c>
      <c r="B90" s="53" t="s">
        <v>541</v>
      </c>
      <c r="C90" s="53" t="s">
        <v>379</v>
      </c>
      <c r="D90" s="53" t="s">
        <v>542</v>
      </c>
      <c r="E90" s="53" t="s">
        <v>428</v>
      </c>
    </row>
    <row r="91" spans="1:5" ht="33" x14ac:dyDescent="0.35">
      <c r="A91" s="64" t="s">
        <v>597</v>
      </c>
      <c r="B91" s="64" t="s">
        <v>597</v>
      </c>
      <c r="C91" s="64" t="s">
        <v>597</v>
      </c>
      <c r="D91" s="64" t="s">
        <v>597</v>
      </c>
      <c r="E91" s="64" t="s">
        <v>64</v>
      </c>
    </row>
    <row r="92" spans="1:5" x14ac:dyDescent="0.35">
      <c r="A92" s="57" t="s">
        <v>65</v>
      </c>
      <c r="B92" s="54"/>
    </row>
    <row r="93" spans="1:5" x14ac:dyDescent="0.35">
      <c r="A93" s="44"/>
      <c r="B93" s="54"/>
    </row>
    <row r="94" spans="1:5" x14ac:dyDescent="0.35">
      <c r="A94" s="44" t="s">
        <v>66</v>
      </c>
      <c r="B94" s="54" t="s">
        <v>67</v>
      </c>
    </row>
    <row r="95" spans="1:5" x14ac:dyDescent="0.35">
      <c r="A95" s="44"/>
      <c r="B95" s="54"/>
    </row>
    <row r="96" spans="1:5" x14ac:dyDescent="0.35">
      <c r="A96" s="53" t="s">
        <v>557</v>
      </c>
      <c r="B96" s="53" t="s">
        <v>559</v>
      </c>
      <c r="C96" s="53" t="s">
        <v>558</v>
      </c>
      <c r="D96" s="53" t="s">
        <v>498</v>
      </c>
      <c r="E96" s="53" t="s">
        <v>607</v>
      </c>
    </row>
    <row r="97" spans="1:5" x14ac:dyDescent="0.35">
      <c r="A97" s="53" t="s">
        <v>516</v>
      </c>
      <c r="B97" s="53" t="s">
        <v>92</v>
      </c>
      <c r="C97" s="53" t="s">
        <v>372</v>
      </c>
      <c r="D97" s="53" t="s">
        <v>430</v>
      </c>
      <c r="E97" s="53" t="s">
        <v>384</v>
      </c>
    </row>
    <row r="98" spans="1:5" x14ac:dyDescent="0.35">
      <c r="A98" s="53" t="s">
        <v>500</v>
      </c>
      <c r="B98" s="53" t="s">
        <v>608</v>
      </c>
      <c r="C98" s="53" t="s">
        <v>581</v>
      </c>
      <c r="D98" s="53" t="s">
        <v>609</v>
      </c>
      <c r="E98" s="53" t="s">
        <v>404</v>
      </c>
    </row>
    <row r="99" spans="1:5" x14ac:dyDescent="0.35">
      <c r="A99" s="53" t="s">
        <v>598</v>
      </c>
      <c r="B99" s="53" t="s">
        <v>599</v>
      </c>
      <c r="C99" s="53" t="s">
        <v>600</v>
      </c>
      <c r="D99" s="53" t="s">
        <v>601</v>
      </c>
      <c r="E99" s="53" t="s">
        <v>96</v>
      </c>
    </row>
    <row r="100" spans="1:5" ht="33" x14ac:dyDescent="0.35">
      <c r="A100" s="64" t="s">
        <v>602</v>
      </c>
      <c r="B100" s="64" t="s">
        <v>603</v>
      </c>
      <c r="C100" s="64" t="s">
        <v>604</v>
      </c>
      <c r="D100" s="64" t="s">
        <v>605</v>
      </c>
      <c r="E100" s="64" t="s">
        <v>606</v>
      </c>
    </row>
    <row r="101" spans="1:5" x14ac:dyDescent="0.35">
      <c r="A101" s="20" t="s">
        <v>68</v>
      </c>
      <c r="B101" s="10"/>
      <c r="C101" s="10"/>
      <c r="D101" s="10"/>
      <c r="E101" s="10"/>
    </row>
  </sheetData>
  <phoneticPr fontId="2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F122"/>
  <sheetViews>
    <sheetView workbookViewId="0">
      <selection activeCell="A8" sqref="A8"/>
    </sheetView>
  </sheetViews>
  <sheetFormatPr defaultColWidth="14.42578125" defaultRowHeight="16.5" x14ac:dyDescent="0.35"/>
  <cols>
    <col min="1" max="5" width="40.7109375" style="53" customWidth="1"/>
    <col min="6" max="7" width="17.28515625" style="10" customWidth="1"/>
    <col min="8" max="16384" width="14.42578125" style="10"/>
  </cols>
  <sheetData>
    <row r="1" spans="1:4" x14ac:dyDescent="0.35">
      <c r="A1" s="57" t="s">
        <v>80</v>
      </c>
      <c r="B1" s="54"/>
      <c r="C1" s="10"/>
    </row>
    <row r="2" spans="1:4" x14ac:dyDescent="0.35">
      <c r="C2" s="10"/>
    </row>
    <row r="3" spans="1:4" x14ac:dyDescent="0.35">
      <c r="A3" s="53" t="s">
        <v>423</v>
      </c>
    </row>
    <row r="4" spans="1:4" x14ac:dyDescent="0.35">
      <c r="A4" s="53" t="s">
        <v>502</v>
      </c>
    </row>
    <row r="5" spans="1:4" x14ac:dyDescent="0.35">
      <c r="A5" s="53" t="s">
        <v>504</v>
      </c>
    </row>
    <row r="6" spans="1:4" ht="33" x14ac:dyDescent="0.35">
      <c r="A6" s="58" t="s">
        <v>81</v>
      </c>
      <c r="B6" s="58"/>
      <c r="C6" s="58"/>
      <c r="D6" s="58"/>
    </row>
    <row r="7" spans="1:4" ht="33" x14ac:dyDescent="0.35">
      <c r="A7" s="58" t="s">
        <v>82</v>
      </c>
      <c r="B7" s="58"/>
      <c r="C7" s="58"/>
      <c r="D7" s="58"/>
    </row>
    <row r="8" spans="1:4" ht="33" x14ac:dyDescent="0.35">
      <c r="A8" s="58" t="s">
        <v>503</v>
      </c>
      <c r="B8" s="58"/>
      <c r="C8" s="58"/>
      <c r="D8" s="58"/>
    </row>
    <row r="9" spans="1:4" x14ac:dyDescent="0.35">
      <c r="A9" s="19" t="s">
        <v>84</v>
      </c>
    </row>
    <row r="10" spans="1:4" x14ac:dyDescent="0.35">
      <c r="A10" s="19" t="s">
        <v>86</v>
      </c>
    </row>
    <row r="12" spans="1:4" x14ac:dyDescent="0.35">
      <c r="A12" s="57" t="s">
        <v>118</v>
      </c>
      <c r="B12" s="54"/>
      <c r="C12" s="10"/>
    </row>
    <row r="13" spans="1:4" x14ac:dyDescent="0.35">
      <c r="B13" s="54"/>
      <c r="C13" s="10"/>
    </row>
    <row r="14" spans="1:4" x14ac:dyDescent="0.35">
      <c r="A14" s="53" t="s">
        <v>506</v>
      </c>
    </row>
    <row r="15" spans="1:4" x14ac:dyDescent="0.35">
      <c r="A15" s="58" t="s">
        <v>121</v>
      </c>
      <c r="B15" s="58"/>
      <c r="C15" s="58"/>
      <c r="D15" s="58"/>
    </row>
    <row r="16" spans="1:4" x14ac:dyDescent="0.35">
      <c r="A16" s="58" t="s">
        <v>124</v>
      </c>
      <c r="B16" s="58"/>
      <c r="C16" s="58"/>
      <c r="D16" s="58"/>
    </row>
    <row r="17" spans="1:5" x14ac:dyDescent="0.35">
      <c r="A17" s="58" t="s">
        <v>125</v>
      </c>
      <c r="B17" s="58"/>
      <c r="C17" s="58"/>
      <c r="D17" s="58"/>
    </row>
    <row r="18" spans="1:5" x14ac:dyDescent="0.35">
      <c r="A18" s="58" t="s">
        <v>130</v>
      </c>
      <c r="B18" s="58"/>
      <c r="C18" s="58"/>
      <c r="D18" s="58"/>
    </row>
    <row r="19" spans="1:5" x14ac:dyDescent="0.35">
      <c r="A19" s="58" t="s">
        <v>133</v>
      </c>
      <c r="B19" s="58"/>
      <c r="C19" s="58"/>
      <c r="D19" s="58"/>
    </row>
    <row r="20" spans="1:5" x14ac:dyDescent="0.35">
      <c r="A20" s="58" t="s">
        <v>144</v>
      </c>
      <c r="B20" s="58"/>
      <c r="C20" s="58"/>
      <c r="D20" s="58"/>
    </row>
    <row r="21" spans="1:5" x14ac:dyDescent="0.35">
      <c r="A21" s="19" t="s">
        <v>147</v>
      </c>
      <c r="B21" s="10"/>
      <c r="C21" s="10"/>
      <c r="D21" s="10"/>
      <c r="E21" s="10"/>
    </row>
    <row r="23" spans="1:5" x14ac:dyDescent="0.35">
      <c r="A23" s="57" t="s">
        <v>156</v>
      </c>
    </row>
    <row r="25" spans="1:5" x14ac:dyDescent="0.35">
      <c r="A25" s="53" t="s">
        <v>424</v>
      </c>
    </row>
    <row r="26" spans="1:5" x14ac:dyDescent="0.35">
      <c r="A26" s="53" t="s">
        <v>425</v>
      </c>
    </row>
    <row r="27" spans="1:5" x14ac:dyDescent="0.35">
      <c r="A27" s="53" t="s">
        <v>426</v>
      </c>
    </row>
    <row r="28" spans="1:5" x14ac:dyDescent="0.35">
      <c r="A28" s="53" t="s">
        <v>611</v>
      </c>
    </row>
    <row r="29" spans="1:5" x14ac:dyDescent="0.35">
      <c r="A29" s="53" t="s">
        <v>427</v>
      </c>
    </row>
    <row r="30" spans="1:5" x14ac:dyDescent="0.35">
      <c r="A30" s="53" t="s">
        <v>612</v>
      </c>
    </row>
    <row r="31" spans="1:5" x14ac:dyDescent="0.35">
      <c r="A31" s="58" t="s">
        <v>159</v>
      </c>
      <c r="B31" s="58"/>
      <c r="C31" s="58"/>
      <c r="D31" s="58"/>
    </row>
    <row r="32" spans="1:5" x14ac:dyDescent="0.35">
      <c r="A32" s="59" t="s">
        <v>84</v>
      </c>
      <c r="B32" s="54"/>
      <c r="C32" s="10"/>
    </row>
    <row r="33" spans="1:6" x14ac:dyDescent="0.35">
      <c r="A33" s="59" t="s">
        <v>166</v>
      </c>
      <c r="B33" s="54"/>
      <c r="C33" s="10"/>
    </row>
    <row r="35" spans="1:6" x14ac:dyDescent="0.35">
      <c r="A35" s="60" t="s">
        <v>163</v>
      </c>
      <c r="F35" s="61" t="s">
        <v>164</v>
      </c>
    </row>
    <row r="37" spans="1:6" x14ac:dyDescent="0.35">
      <c r="A37" s="53" t="s">
        <v>414</v>
      </c>
    </row>
    <row r="38" spans="1:6" x14ac:dyDescent="0.35">
      <c r="A38" s="53" t="s">
        <v>415</v>
      </c>
    </row>
    <row r="39" spans="1:6" x14ac:dyDescent="0.35">
      <c r="A39" s="53" t="s">
        <v>416</v>
      </c>
    </row>
    <row r="40" spans="1:6" s="12" customFormat="1" ht="33" x14ac:dyDescent="0.35">
      <c r="A40" s="58" t="s">
        <v>169</v>
      </c>
      <c r="B40" s="58"/>
      <c r="C40" s="58"/>
      <c r="D40" s="58"/>
    </row>
    <row r="41" spans="1:6" s="12" customFormat="1" ht="49.5" x14ac:dyDescent="0.35">
      <c r="A41" s="58" t="s">
        <v>170</v>
      </c>
      <c r="B41" s="58"/>
      <c r="C41" s="58"/>
      <c r="D41" s="58"/>
    </row>
    <row r="42" spans="1:6" s="12" customFormat="1" x14ac:dyDescent="0.35">
      <c r="A42" s="59" t="s">
        <v>84</v>
      </c>
      <c r="B42" s="3"/>
      <c r="D42" s="11"/>
      <c r="E42" s="11"/>
    </row>
    <row r="43" spans="1:6" s="41" customFormat="1" x14ac:dyDescent="0.35">
      <c r="A43" s="19" t="s">
        <v>172</v>
      </c>
      <c r="B43" s="14"/>
    </row>
    <row r="44" spans="1:6" s="12" customFormat="1" x14ac:dyDescent="0.35">
      <c r="A44" s="11"/>
      <c r="B44" s="61"/>
      <c r="D44" s="11"/>
      <c r="E44" s="11"/>
    </row>
    <row r="45" spans="1:6" s="12" customFormat="1" x14ac:dyDescent="0.35">
      <c r="A45" s="60" t="s">
        <v>174</v>
      </c>
      <c r="B45" s="61"/>
      <c r="D45" s="11"/>
      <c r="E45" s="11"/>
      <c r="F45" s="61" t="s">
        <v>176</v>
      </c>
    </row>
    <row r="46" spans="1:6" s="12" customFormat="1" x14ac:dyDescent="0.35">
      <c r="A46" s="11"/>
      <c r="B46" s="61"/>
      <c r="D46" s="11"/>
      <c r="E46" s="11"/>
    </row>
    <row r="47" spans="1:6" s="12" customFormat="1" x14ac:dyDescent="0.35">
      <c r="A47" s="53" t="s">
        <v>399</v>
      </c>
      <c r="B47" s="3"/>
      <c r="C47" s="53"/>
      <c r="D47" s="11"/>
      <c r="E47" s="11"/>
    </row>
    <row r="48" spans="1:6" s="41" customFormat="1" x14ac:dyDescent="0.35">
      <c r="A48" s="53" t="s">
        <v>417</v>
      </c>
      <c r="B48" s="3"/>
      <c r="C48" s="53"/>
      <c r="D48" s="11"/>
      <c r="E48" s="11"/>
    </row>
    <row r="49" spans="1:6" s="41" customFormat="1" x14ac:dyDescent="0.35">
      <c r="A49" s="53" t="s">
        <v>418</v>
      </c>
      <c r="B49" s="3"/>
      <c r="C49" s="53"/>
      <c r="D49" s="11"/>
      <c r="E49" s="11"/>
    </row>
    <row r="50" spans="1:6" s="41" customFormat="1" x14ac:dyDescent="0.35">
      <c r="A50" s="53" t="s">
        <v>405</v>
      </c>
      <c r="B50" s="3"/>
      <c r="C50" s="53"/>
      <c r="D50" s="11"/>
      <c r="E50" s="11"/>
    </row>
    <row r="51" spans="1:6" s="41" customFormat="1" x14ac:dyDescent="0.35">
      <c r="A51" s="58" t="s">
        <v>181</v>
      </c>
      <c r="B51" s="3"/>
      <c r="C51" s="53"/>
      <c r="D51" s="11"/>
      <c r="E51" s="11"/>
    </row>
    <row r="52" spans="1:6" s="41" customFormat="1" x14ac:dyDescent="0.35">
      <c r="A52" s="59" t="s">
        <v>183</v>
      </c>
      <c r="B52" s="3"/>
      <c r="C52" s="53"/>
      <c r="D52" s="11"/>
      <c r="E52" s="11"/>
    </row>
    <row r="53" spans="1:6" s="41" customFormat="1" x14ac:dyDescent="0.35">
      <c r="A53" s="11"/>
      <c r="B53" s="3"/>
      <c r="C53" s="53"/>
      <c r="D53" s="11"/>
      <c r="E53" s="11"/>
    </row>
    <row r="54" spans="1:6" s="41" customFormat="1" x14ac:dyDescent="0.35">
      <c r="A54" s="60" t="s">
        <v>185</v>
      </c>
      <c r="B54" s="3"/>
      <c r="C54" s="53"/>
      <c r="D54" s="11"/>
      <c r="E54" s="11"/>
      <c r="F54" s="61" t="s">
        <v>186</v>
      </c>
    </row>
    <row r="55" spans="1:6" s="41" customFormat="1" x14ac:dyDescent="0.35">
      <c r="A55" s="11"/>
      <c r="B55" s="3"/>
      <c r="C55" s="53"/>
      <c r="D55" s="11"/>
      <c r="E55" s="11"/>
    </row>
    <row r="56" spans="1:6" s="41" customFormat="1" x14ac:dyDescent="0.35">
      <c r="A56" s="53" t="s">
        <v>393</v>
      </c>
      <c r="B56" s="3"/>
      <c r="C56" s="53"/>
      <c r="D56" s="11"/>
      <c r="E56" s="11"/>
    </row>
    <row r="57" spans="1:6" s="12" customFormat="1" x14ac:dyDescent="0.35">
      <c r="A57" s="53" t="s">
        <v>409</v>
      </c>
      <c r="D57" s="11"/>
      <c r="E57" s="11"/>
    </row>
    <row r="58" spans="1:6" s="12" customFormat="1" x14ac:dyDescent="0.35">
      <c r="A58" s="53" t="s">
        <v>410</v>
      </c>
      <c r="B58" s="3"/>
      <c r="D58" s="11"/>
      <c r="E58" s="11"/>
    </row>
    <row r="59" spans="1:6" s="12" customFormat="1" x14ac:dyDescent="0.35">
      <c r="A59" s="53" t="s">
        <v>187</v>
      </c>
      <c r="B59" s="3"/>
      <c r="D59" s="11"/>
      <c r="E59" s="11"/>
    </row>
    <row r="60" spans="1:6" s="12" customFormat="1" ht="33" x14ac:dyDescent="0.35">
      <c r="A60" s="58" t="s">
        <v>188</v>
      </c>
      <c r="B60" s="3"/>
      <c r="D60" s="11"/>
      <c r="E60" s="11"/>
    </row>
    <row r="61" spans="1:6" s="12" customFormat="1" ht="33" x14ac:dyDescent="0.35">
      <c r="A61" s="58" t="s">
        <v>189</v>
      </c>
      <c r="B61" s="61"/>
      <c r="D61" s="11"/>
      <c r="E61" s="11"/>
    </row>
    <row r="62" spans="1:6" s="12" customFormat="1" ht="33" x14ac:dyDescent="0.35">
      <c r="A62" s="58" t="s">
        <v>190</v>
      </c>
      <c r="B62" s="61"/>
      <c r="D62" s="11"/>
      <c r="E62" s="11"/>
    </row>
    <row r="63" spans="1:6" s="12" customFormat="1" x14ac:dyDescent="0.35">
      <c r="A63" s="59" t="s">
        <v>84</v>
      </c>
      <c r="B63" s="3"/>
      <c r="C63" s="53"/>
      <c r="D63" s="11"/>
      <c r="E63" s="11"/>
    </row>
    <row r="64" spans="1:6" s="41" customFormat="1" x14ac:dyDescent="0.35">
      <c r="A64" s="19" t="s">
        <v>191</v>
      </c>
      <c r="B64" s="13"/>
      <c r="C64" s="10"/>
    </row>
    <row r="65" spans="1:6" s="41" customFormat="1" x14ac:dyDescent="0.35">
      <c r="A65" s="11"/>
      <c r="B65" s="3"/>
      <c r="C65" s="53"/>
      <c r="D65" s="11"/>
      <c r="E65" s="11"/>
    </row>
    <row r="66" spans="1:6" x14ac:dyDescent="0.35">
      <c r="A66" s="57" t="s">
        <v>140</v>
      </c>
      <c r="F66" s="62" t="s">
        <v>141</v>
      </c>
    </row>
    <row r="68" spans="1:6" x14ac:dyDescent="0.35">
      <c r="A68" s="53" t="s">
        <v>393</v>
      </c>
    </row>
    <row r="69" spans="1:6" x14ac:dyDescent="0.35">
      <c r="A69" s="53" t="s">
        <v>394</v>
      </c>
    </row>
    <row r="70" spans="1:6" x14ac:dyDescent="0.35">
      <c r="A70" s="53" t="s">
        <v>395</v>
      </c>
    </row>
    <row r="71" spans="1:6" x14ac:dyDescent="0.35">
      <c r="A71" s="53" t="s">
        <v>396</v>
      </c>
    </row>
    <row r="72" spans="1:6" x14ac:dyDescent="0.35">
      <c r="A72" s="53" t="s">
        <v>397</v>
      </c>
    </row>
    <row r="73" spans="1:6" x14ac:dyDescent="0.35">
      <c r="A73" s="58" t="s">
        <v>152</v>
      </c>
    </row>
    <row r="74" spans="1:6" x14ac:dyDescent="0.35">
      <c r="A74" s="58" t="s">
        <v>153</v>
      </c>
    </row>
    <row r="75" spans="1:6" x14ac:dyDescent="0.35">
      <c r="A75" s="59" t="s">
        <v>84</v>
      </c>
    </row>
    <row r="76" spans="1:6" x14ac:dyDescent="0.35">
      <c r="A76" s="19" t="s">
        <v>157</v>
      </c>
      <c r="B76" s="10"/>
      <c r="C76" s="10"/>
      <c r="D76" s="10"/>
      <c r="E76" s="10"/>
    </row>
    <row r="77" spans="1:6" x14ac:dyDescent="0.35">
      <c r="B77" s="63"/>
      <c r="C77" s="10"/>
    </row>
    <row r="78" spans="1:6" x14ac:dyDescent="0.35">
      <c r="A78" s="60" t="s">
        <v>73</v>
      </c>
      <c r="B78" s="63"/>
      <c r="C78" s="10"/>
      <c r="F78" s="61" t="s">
        <v>155</v>
      </c>
    </row>
    <row r="79" spans="1:6" x14ac:dyDescent="0.35">
      <c r="B79" s="63"/>
      <c r="C79" s="10"/>
    </row>
    <row r="80" spans="1:6" x14ac:dyDescent="0.35">
      <c r="A80" s="53" t="s">
        <v>375</v>
      </c>
      <c r="B80" s="63"/>
      <c r="C80" s="10"/>
    </row>
    <row r="81" spans="1:6" x14ac:dyDescent="0.35">
      <c r="A81" s="53" t="s">
        <v>381</v>
      </c>
      <c r="B81" s="62"/>
      <c r="C81" s="10"/>
    </row>
    <row r="82" spans="1:6" x14ac:dyDescent="0.35">
      <c r="A82" s="53" t="s">
        <v>372</v>
      </c>
      <c r="B82" s="62"/>
      <c r="C82" s="10"/>
    </row>
    <row r="83" spans="1:6" ht="33" x14ac:dyDescent="0.35">
      <c r="A83" s="58" t="s">
        <v>161</v>
      </c>
      <c r="B83" s="62"/>
      <c r="C83" s="10"/>
    </row>
    <row r="84" spans="1:6" ht="33" x14ac:dyDescent="0.35">
      <c r="A84" s="58" t="s">
        <v>162</v>
      </c>
      <c r="B84" s="62"/>
      <c r="C84" s="10"/>
    </row>
    <row r="85" spans="1:6" x14ac:dyDescent="0.35">
      <c r="A85" s="59" t="s">
        <v>84</v>
      </c>
    </row>
    <row r="86" spans="1:6" x14ac:dyDescent="0.35">
      <c r="A86" s="19" t="s">
        <v>165</v>
      </c>
      <c r="B86" s="10"/>
      <c r="C86" s="10"/>
      <c r="D86" s="10"/>
      <c r="E86" s="10"/>
    </row>
    <row r="88" spans="1:6" s="41" customFormat="1" x14ac:dyDescent="0.35">
      <c r="A88" s="60" t="s">
        <v>167</v>
      </c>
      <c r="B88" s="3"/>
      <c r="C88" s="53"/>
      <c r="D88" s="11"/>
      <c r="E88" s="11"/>
      <c r="F88" s="61" t="s">
        <v>168</v>
      </c>
    </row>
    <row r="89" spans="1:6" s="41" customFormat="1" x14ac:dyDescent="0.35">
      <c r="A89" s="11"/>
      <c r="B89" s="3"/>
      <c r="C89" s="53"/>
      <c r="D89" s="11"/>
      <c r="E89" s="11"/>
    </row>
    <row r="90" spans="1:6" s="41" customFormat="1" x14ac:dyDescent="0.35">
      <c r="A90" s="53" t="s">
        <v>382</v>
      </c>
      <c r="B90" s="3"/>
      <c r="C90" s="53"/>
      <c r="D90" s="11"/>
      <c r="E90" s="11"/>
    </row>
    <row r="91" spans="1:6" s="41" customFormat="1" x14ac:dyDescent="0.35">
      <c r="A91" s="53" t="s">
        <v>383</v>
      </c>
      <c r="B91" s="3"/>
      <c r="C91" s="53"/>
      <c r="D91" s="11"/>
      <c r="E91" s="11"/>
    </row>
    <row r="92" spans="1:6" s="41" customFormat="1" x14ac:dyDescent="0.35">
      <c r="A92" s="53" t="s">
        <v>384</v>
      </c>
      <c r="B92" s="3"/>
      <c r="C92" s="53"/>
      <c r="D92" s="11"/>
      <c r="E92" s="11"/>
    </row>
    <row r="93" spans="1:6" s="41" customFormat="1" x14ac:dyDescent="0.35">
      <c r="A93" s="53" t="s">
        <v>376</v>
      </c>
      <c r="B93" s="3"/>
      <c r="C93" s="53"/>
      <c r="D93" s="11"/>
      <c r="E93" s="11"/>
    </row>
    <row r="94" spans="1:6" s="41" customFormat="1" x14ac:dyDescent="0.35">
      <c r="A94" s="58" t="s">
        <v>171</v>
      </c>
      <c r="B94" s="3"/>
      <c r="C94" s="53"/>
      <c r="D94" s="11"/>
      <c r="E94" s="11"/>
    </row>
    <row r="95" spans="1:6" s="41" customFormat="1" x14ac:dyDescent="0.35">
      <c r="A95" s="58" t="s">
        <v>173</v>
      </c>
      <c r="B95" s="3"/>
      <c r="C95" s="53"/>
      <c r="D95" s="11"/>
      <c r="E95" s="11"/>
    </row>
    <row r="96" spans="1:6" s="41" customFormat="1" ht="33" x14ac:dyDescent="0.35">
      <c r="A96" s="58" t="s">
        <v>175</v>
      </c>
      <c r="B96" s="3"/>
      <c r="C96" s="53"/>
      <c r="D96" s="11"/>
      <c r="E96" s="11"/>
    </row>
    <row r="97" spans="1:6" s="27" customFormat="1" x14ac:dyDescent="0.35">
      <c r="A97" s="59" t="s">
        <v>84</v>
      </c>
      <c r="D97" s="11"/>
      <c r="E97" s="11"/>
    </row>
    <row r="98" spans="1:6" s="41" customFormat="1" x14ac:dyDescent="0.35">
      <c r="A98" s="19" t="s">
        <v>177</v>
      </c>
      <c r="B98" s="13"/>
    </row>
    <row r="99" spans="1:6" s="27" customFormat="1" x14ac:dyDescent="0.35">
      <c r="A99" s="11"/>
      <c r="B99" s="3"/>
      <c r="D99" s="11"/>
      <c r="E99" s="11"/>
    </row>
    <row r="100" spans="1:6" s="27" customFormat="1" x14ac:dyDescent="0.35">
      <c r="A100" s="60" t="s">
        <v>178</v>
      </c>
      <c r="B100" s="3"/>
      <c r="D100" s="11"/>
      <c r="E100" s="11"/>
      <c r="F100" s="61" t="s">
        <v>179</v>
      </c>
    </row>
    <row r="101" spans="1:6" s="27" customFormat="1" x14ac:dyDescent="0.35">
      <c r="A101" s="11"/>
      <c r="B101" s="61"/>
      <c r="D101" s="11"/>
      <c r="E101" s="11"/>
    </row>
    <row r="102" spans="1:6" s="27" customFormat="1" x14ac:dyDescent="0.35">
      <c r="A102" s="53" t="s">
        <v>377</v>
      </c>
      <c r="B102" s="61"/>
      <c r="D102" s="11"/>
      <c r="E102" s="11"/>
    </row>
    <row r="103" spans="1:6" s="27" customFormat="1" x14ac:dyDescent="0.35">
      <c r="A103" s="53" t="s">
        <v>378</v>
      </c>
      <c r="B103" s="61"/>
      <c r="D103" s="11"/>
      <c r="E103" s="11"/>
    </row>
    <row r="104" spans="1:6" s="27" customFormat="1" x14ac:dyDescent="0.35">
      <c r="A104" s="53" t="s">
        <v>379</v>
      </c>
      <c r="B104" s="61"/>
      <c r="D104" s="11"/>
      <c r="E104" s="11"/>
    </row>
    <row r="105" spans="1:6" s="27" customFormat="1" x14ac:dyDescent="0.35">
      <c r="A105" s="53" t="s">
        <v>380</v>
      </c>
      <c r="B105" s="61"/>
      <c r="D105" s="11"/>
      <c r="E105" s="11"/>
    </row>
    <row r="106" spans="1:6" s="27" customFormat="1" ht="49.5" x14ac:dyDescent="0.35">
      <c r="A106" s="58" t="s">
        <v>180</v>
      </c>
      <c r="B106" s="3"/>
      <c r="C106" s="53"/>
      <c r="D106" s="11"/>
      <c r="E106" s="11"/>
    </row>
    <row r="107" spans="1:6" s="41" customFormat="1" ht="49.5" x14ac:dyDescent="0.35">
      <c r="A107" s="58" t="s">
        <v>182</v>
      </c>
      <c r="B107" s="3"/>
      <c r="C107" s="53"/>
      <c r="D107" s="11"/>
      <c r="E107" s="11"/>
    </row>
    <row r="108" spans="1:6" s="41" customFormat="1" x14ac:dyDescent="0.35">
      <c r="A108" s="59" t="s">
        <v>84</v>
      </c>
      <c r="B108" s="3"/>
      <c r="C108" s="53"/>
      <c r="D108" s="11"/>
      <c r="E108" s="11"/>
    </row>
    <row r="109" spans="1:6" s="41" customFormat="1" x14ac:dyDescent="0.35">
      <c r="A109" s="19" t="s">
        <v>184</v>
      </c>
      <c r="B109" s="13"/>
      <c r="C109" s="10"/>
    </row>
    <row r="110" spans="1:6" s="41" customFormat="1" x14ac:dyDescent="0.35">
      <c r="A110" s="11"/>
      <c r="B110" s="3"/>
      <c r="C110" s="53"/>
      <c r="D110" s="11"/>
      <c r="E110" s="11"/>
    </row>
    <row r="111" spans="1:6" s="41" customFormat="1" x14ac:dyDescent="0.35">
      <c r="A111" s="60" t="s">
        <v>613</v>
      </c>
      <c r="B111" s="3"/>
      <c r="C111" s="53"/>
      <c r="D111" s="11"/>
      <c r="E111" s="11"/>
    </row>
    <row r="112" spans="1:6" s="41" customFormat="1" x14ac:dyDescent="0.35">
      <c r="A112" s="11"/>
      <c r="B112" s="3"/>
      <c r="C112" s="53"/>
      <c r="D112" s="11"/>
      <c r="E112" s="11"/>
    </row>
    <row r="113" spans="1:5" s="41" customFormat="1" x14ac:dyDescent="0.35">
      <c r="A113" s="53" t="s">
        <v>386</v>
      </c>
      <c r="B113" s="3"/>
      <c r="C113" s="53"/>
      <c r="D113" s="11"/>
      <c r="E113" s="11"/>
    </row>
    <row r="114" spans="1:5" s="41" customFormat="1" x14ac:dyDescent="0.35">
      <c r="A114" s="53" t="s">
        <v>618</v>
      </c>
      <c r="B114" s="3"/>
      <c r="C114" s="53"/>
      <c r="D114" s="11"/>
      <c r="E114" s="11"/>
    </row>
    <row r="115" spans="1:5" s="65" customFormat="1" x14ac:dyDescent="0.35">
      <c r="A115" s="58" t="s">
        <v>616</v>
      </c>
      <c r="D115" s="11"/>
      <c r="E115" s="11"/>
    </row>
    <row r="116" spans="1:5" s="27" customFormat="1" x14ac:dyDescent="0.35">
      <c r="A116" s="58" t="s">
        <v>614</v>
      </c>
      <c r="B116" s="3"/>
      <c r="D116" s="11"/>
      <c r="E116" s="11"/>
    </row>
    <row r="117" spans="1:5" s="65" customFormat="1" ht="33" x14ac:dyDescent="0.35">
      <c r="A117" s="58" t="s">
        <v>617</v>
      </c>
      <c r="B117" s="3"/>
      <c r="D117" s="11"/>
      <c r="E117" s="11"/>
    </row>
    <row r="118" spans="1:5" s="27" customFormat="1" ht="49.5" x14ac:dyDescent="0.35">
      <c r="A118" s="58" t="s">
        <v>615</v>
      </c>
      <c r="B118" s="3"/>
      <c r="D118" s="11"/>
      <c r="E118" s="11"/>
    </row>
    <row r="119" spans="1:5" s="27" customFormat="1" x14ac:dyDescent="0.35">
      <c r="A119" s="19" t="s">
        <v>619</v>
      </c>
      <c r="B119" s="61"/>
      <c r="D119" s="11"/>
      <c r="E119" s="11"/>
    </row>
    <row r="120" spans="1:5" s="27" customFormat="1" x14ac:dyDescent="0.35">
      <c r="B120" s="61"/>
      <c r="D120" s="11"/>
      <c r="E120" s="11"/>
    </row>
    <row r="121" spans="1:5" s="27" customFormat="1" x14ac:dyDescent="0.35">
      <c r="A121" s="11"/>
      <c r="B121" s="61"/>
      <c r="D121" s="11"/>
      <c r="E121" s="11"/>
    </row>
    <row r="122" spans="1:5" s="27" customFormat="1" x14ac:dyDescent="0.35">
      <c r="A122" s="11"/>
      <c r="B122" s="61"/>
      <c r="D122" s="11"/>
      <c r="E122" s="11"/>
    </row>
  </sheetData>
  <phoneticPr fontId="2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dimension ref="A1:C102"/>
  <sheetViews>
    <sheetView workbookViewId="0">
      <selection activeCell="B31" sqref="B31"/>
    </sheetView>
  </sheetViews>
  <sheetFormatPr defaultColWidth="14.42578125" defaultRowHeight="16.5" x14ac:dyDescent="0.35"/>
  <cols>
    <col min="1" max="1" width="22.28515625" style="10" customWidth="1"/>
    <col min="2" max="2" width="125.85546875" style="10" customWidth="1"/>
    <col min="3" max="20" width="17.28515625" style="10" customWidth="1"/>
    <col min="21" max="16384" width="14.42578125" style="10"/>
  </cols>
  <sheetData>
    <row r="1" spans="1:3" x14ac:dyDescent="0.35">
      <c r="A1" s="22"/>
      <c r="B1" s="23" t="s">
        <v>6</v>
      </c>
    </row>
    <row r="2" spans="1:3" x14ac:dyDescent="0.35">
      <c r="A2" s="22"/>
      <c r="B2" s="24" t="s">
        <v>7</v>
      </c>
      <c r="C2" s="21" t="s">
        <v>8</v>
      </c>
    </row>
    <row r="3" spans="1:3" x14ac:dyDescent="0.35">
      <c r="A3" s="22"/>
      <c r="B3" s="24" t="s">
        <v>442</v>
      </c>
      <c r="C3" s="21" t="s">
        <v>9</v>
      </c>
    </row>
    <row r="4" spans="1:3" x14ac:dyDescent="0.35">
      <c r="A4" s="22"/>
      <c r="B4" s="24" t="s">
        <v>10</v>
      </c>
      <c r="C4" s="21" t="s">
        <v>9</v>
      </c>
    </row>
    <row r="5" spans="1:3" x14ac:dyDescent="0.35">
      <c r="A5" s="22"/>
    </row>
    <row r="6" spans="1:3" x14ac:dyDescent="0.35">
      <c r="A6" s="22" t="s">
        <v>11</v>
      </c>
      <c r="B6" s="22" t="s">
        <v>12</v>
      </c>
    </row>
    <row r="7" spans="1:3" x14ac:dyDescent="0.35">
      <c r="A7" s="22"/>
      <c r="B7" s="22" t="s">
        <v>13</v>
      </c>
    </row>
    <row r="8" spans="1:3" x14ac:dyDescent="0.35">
      <c r="A8" s="22"/>
      <c r="B8" s="21" t="s">
        <v>399</v>
      </c>
    </row>
    <row r="9" spans="1:3" x14ac:dyDescent="0.35">
      <c r="A9" s="22"/>
      <c r="B9" s="10" t="s">
        <v>429</v>
      </c>
    </row>
    <row r="10" spans="1:3" x14ac:dyDescent="0.35">
      <c r="A10" s="22"/>
      <c r="B10" s="10" t="s">
        <v>441</v>
      </c>
    </row>
    <row r="11" spans="1:3" x14ac:dyDescent="0.35">
      <c r="A11" s="22"/>
      <c r="B11" s="25" t="s">
        <v>443</v>
      </c>
      <c r="C11" s="21" t="s">
        <v>14</v>
      </c>
    </row>
    <row r="12" spans="1:3" x14ac:dyDescent="0.35">
      <c r="A12" s="22"/>
      <c r="B12" s="19" t="s">
        <v>15</v>
      </c>
    </row>
    <row r="13" spans="1:3" x14ac:dyDescent="0.35">
      <c r="A13" s="22"/>
    </row>
    <row r="14" spans="1:3" x14ac:dyDescent="0.35">
      <c r="A14" s="22" t="s">
        <v>16</v>
      </c>
      <c r="B14" s="22" t="s">
        <v>12</v>
      </c>
    </row>
    <row r="15" spans="1:3" x14ac:dyDescent="0.35">
      <c r="A15" s="22"/>
      <c r="B15" s="22" t="s">
        <v>13</v>
      </c>
    </row>
    <row r="16" spans="1:3" x14ac:dyDescent="0.35">
      <c r="A16" s="22"/>
      <c r="B16" s="21" t="s">
        <v>418</v>
      </c>
    </row>
    <row r="17" spans="1:3" x14ac:dyDescent="0.35">
      <c r="A17" s="22"/>
      <c r="B17" s="21" t="s">
        <v>422</v>
      </c>
    </row>
    <row r="18" spans="1:3" x14ac:dyDescent="0.35">
      <c r="A18" s="22"/>
      <c r="B18" s="17" t="s">
        <v>17</v>
      </c>
    </row>
    <row r="19" spans="1:3" x14ac:dyDescent="0.35">
      <c r="A19" s="22"/>
      <c r="B19" s="25" t="s">
        <v>444</v>
      </c>
      <c r="C19" s="21" t="s">
        <v>8</v>
      </c>
    </row>
    <row r="20" spans="1:3" x14ac:dyDescent="0.35">
      <c r="A20" s="22"/>
      <c r="B20" s="19" t="s">
        <v>18</v>
      </c>
    </row>
    <row r="21" spans="1:3" x14ac:dyDescent="0.35">
      <c r="A21" s="22"/>
    </row>
    <row r="22" spans="1:3" x14ac:dyDescent="0.35">
      <c r="A22" s="22" t="s">
        <v>19</v>
      </c>
      <c r="B22" s="22" t="s">
        <v>12</v>
      </c>
    </row>
    <row r="23" spans="1:3" x14ac:dyDescent="0.35">
      <c r="A23" s="22"/>
      <c r="B23" s="22" t="s">
        <v>13</v>
      </c>
    </row>
    <row r="24" spans="1:3" x14ac:dyDescent="0.35">
      <c r="A24" s="22"/>
      <c r="B24" s="21" t="s">
        <v>403</v>
      </c>
    </row>
    <row r="25" spans="1:3" x14ac:dyDescent="0.35">
      <c r="A25" s="22"/>
      <c r="B25" s="17" t="s">
        <v>20</v>
      </c>
    </row>
    <row r="26" spans="1:3" x14ac:dyDescent="0.35">
      <c r="A26" s="22"/>
      <c r="B26" s="17" t="s">
        <v>21</v>
      </c>
    </row>
    <row r="27" spans="1:3" x14ac:dyDescent="0.35">
      <c r="A27" s="22"/>
      <c r="B27" s="25" t="s">
        <v>404</v>
      </c>
      <c r="C27" s="21" t="s">
        <v>14</v>
      </c>
    </row>
    <row r="28" spans="1:3" x14ac:dyDescent="0.35">
      <c r="A28" s="22"/>
      <c r="B28" s="25" t="s">
        <v>22</v>
      </c>
      <c r="C28" s="21" t="s">
        <v>9</v>
      </c>
    </row>
    <row r="29" spans="1:3" x14ac:dyDescent="0.35">
      <c r="A29" s="22"/>
      <c r="B29" s="19" t="s">
        <v>23</v>
      </c>
    </row>
    <row r="30" spans="1:3" x14ac:dyDescent="0.35">
      <c r="A30" s="22"/>
    </row>
    <row r="31" spans="1:3" x14ac:dyDescent="0.35">
      <c r="A31" s="22" t="s">
        <v>24</v>
      </c>
      <c r="B31" s="22" t="s">
        <v>12</v>
      </c>
    </row>
    <row r="32" spans="1:3" x14ac:dyDescent="0.35">
      <c r="A32" s="22"/>
      <c r="B32" s="22" t="s">
        <v>13</v>
      </c>
    </row>
    <row r="33" spans="1:3" x14ac:dyDescent="0.35">
      <c r="A33" s="22"/>
      <c r="B33" s="21" t="s">
        <v>386</v>
      </c>
    </row>
    <row r="34" spans="1:3" x14ac:dyDescent="0.35">
      <c r="A34" s="22"/>
      <c r="B34" s="17" t="s">
        <v>25</v>
      </c>
    </row>
    <row r="35" spans="1:3" x14ac:dyDescent="0.35">
      <c r="A35" s="22"/>
      <c r="B35" s="17" t="s">
        <v>26</v>
      </c>
    </row>
    <row r="36" spans="1:3" x14ac:dyDescent="0.35">
      <c r="A36" s="22"/>
      <c r="B36" s="25" t="s">
        <v>28</v>
      </c>
      <c r="C36" s="21" t="s">
        <v>8</v>
      </c>
    </row>
    <row r="37" spans="1:3" x14ac:dyDescent="0.35">
      <c r="A37" s="22"/>
      <c r="B37" s="25" t="s">
        <v>29</v>
      </c>
      <c r="C37" s="21" t="s">
        <v>9</v>
      </c>
    </row>
    <row r="38" spans="1:3" x14ac:dyDescent="0.35">
      <c r="A38" s="22"/>
      <c r="B38" s="19" t="s">
        <v>31</v>
      </c>
    </row>
    <row r="39" spans="1:3" x14ac:dyDescent="0.35">
      <c r="A39" s="22"/>
    </row>
    <row r="40" spans="1:3" x14ac:dyDescent="0.35">
      <c r="A40" s="22"/>
    </row>
    <row r="41" spans="1:3" x14ac:dyDescent="0.35">
      <c r="A41" s="22"/>
    </row>
    <row r="42" spans="1:3" x14ac:dyDescent="0.35">
      <c r="A42" s="22"/>
    </row>
    <row r="43" spans="1:3" x14ac:dyDescent="0.35">
      <c r="A43" s="22"/>
    </row>
    <row r="44" spans="1:3" x14ac:dyDescent="0.35">
      <c r="A44" s="22"/>
    </row>
    <row r="45" spans="1:3" x14ac:dyDescent="0.35">
      <c r="A45" s="22"/>
    </row>
    <row r="46" spans="1:3" x14ac:dyDescent="0.35">
      <c r="A46" s="22"/>
    </row>
    <row r="47" spans="1:3" x14ac:dyDescent="0.35">
      <c r="A47" s="22"/>
    </row>
    <row r="48" spans="1:3" x14ac:dyDescent="0.35">
      <c r="A48" s="22"/>
    </row>
    <row r="49" spans="1:1" x14ac:dyDescent="0.35">
      <c r="A49" s="22"/>
    </row>
    <row r="50" spans="1:1" x14ac:dyDescent="0.35">
      <c r="A50" s="22"/>
    </row>
    <row r="51" spans="1:1" x14ac:dyDescent="0.35">
      <c r="A51" s="22"/>
    </row>
    <row r="52" spans="1:1" x14ac:dyDescent="0.35">
      <c r="A52" s="22"/>
    </row>
    <row r="53" spans="1:1" x14ac:dyDescent="0.35">
      <c r="A53" s="22"/>
    </row>
    <row r="54" spans="1:1" x14ac:dyDescent="0.35">
      <c r="A54" s="22"/>
    </row>
    <row r="55" spans="1:1" x14ac:dyDescent="0.35">
      <c r="A55" s="22"/>
    </row>
    <row r="56" spans="1:1" x14ac:dyDescent="0.35">
      <c r="A56" s="22"/>
    </row>
    <row r="57" spans="1:1" x14ac:dyDescent="0.35">
      <c r="A57" s="22"/>
    </row>
    <row r="58" spans="1:1" x14ac:dyDescent="0.35">
      <c r="A58" s="22"/>
    </row>
    <row r="59" spans="1:1" x14ac:dyDescent="0.35">
      <c r="A59" s="22"/>
    </row>
    <row r="60" spans="1:1" x14ac:dyDescent="0.35">
      <c r="A60" s="22"/>
    </row>
    <row r="61" spans="1:1" x14ac:dyDescent="0.35">
      <c r="A61" s="22"/>
    </row>
    <row r="62" spans="1:1" x14ac:dyDescent="0.35">
      <c r="A62" s="22"/>
    </row>
    <row r="63" spans="1:1" x14ac:dyDescent="0.35">
      <c r="A63" s="22"/>
    </row>
    <row r="64" spans="1:1" x14ac:dyDescent="0.35">
      <c r="A64" s="22"/>
    </row>
    <row r="65" spans="1:1" x14ac:dyDescent="0.35">
      <c r="A65" s="22"/>
    </row>
    <row r="66" spans="1:1" x14ac:dyDescent="0.35">
      <c r="A66" s="22"/>
    </row>
    <row r="67" spans="1:1" x14ac:dyDescent="0.35">
      <c r="A67" s="22"/>
    </row>
    <row r="68" spans="1:1" x14ac:dyDescent="0.35">
      <c r="A68" s="22"/>
    </row>
    <row r="69" spans="1:1" x14ac:dyDescent="0.35">
      <c r="A69" s="22"/>
    </row>
    <row r="70" spans="1:1" x14ac:dyDescent="0.35">
      <c r="A70" s="22"/>
    </row>
    <row r="71" spans="1:1" x14ac:dyDescent="0.35">
      <c r="A71" s="22"/>
    </row>
    <row r="72" spans="1:1" x14ac:dyDescent="0.35">
      <c r="A72" s="22"/>
    </row>
    <row r="73" spans="1:1" x14ac:dyDescent="0.35">
      <c r="A73" s="22"/>
    </row>
    <row r="74" spans="1:1" x14ac:dyDescent="0.35">
      <c r="A74" s="22"/>
    </row>
    <row r="75" spans="1:1" x14ac:dyDescent="0.35">
      <c r="A75" s="22"/>
    </row>
    <row r="76" spans="1:1" x14ac:dyDescent="0.35">
      <c r="A76" s="22"/>
    </row>
    <row r="77" spans="1:1" x14ac:dyDescent="0.35">
      <c r="A77" s="22"/>
    </row>
    <row r="78" spans="1:1" x14ac:dyDescent="0.35">
      <c r="A78" s="22"/>
    </row>
    <row r="79" spans="1:1" x14ac:dyDescent="0.35">
      <c r="A79" s="22"/>
    </row>
    <row r="80" spans="1:1" x14ac:dyDescent="0.35">
      <c r="A80" s="22"/>
    </row>
    <row r="81" spans="1:1" x14ac:dyDescent="0.35">
      <c r="A81" s="22"/>
    </row>
    <row r="82" spans="1:1" x14ac:dyDescent="0.35">
      <c r="A82" s="22"/>
    </row>
    <row r="83" spans="1:1" x14ac:dyDescent="0.35">
      <c r="A83" s="22"/>
    </row>
    <row r="84" spans="1:1" x14ac:dyDescent="0.35">
      <c r="A84" s="22"/>
    </row>
    <row r="85" spans="1:1" x14ac:dyDescent="0.35">
      <c r="A85" s="22"/>
    </row>
    <row r="86" spans="1:1" x14ac:dyDescent="0.35">
      <c r="A86" s="22"/>
    </row>
    <row r="87" spans="1:1" x14ac:dyDescent="0.35">
      <c r="A87" s="22"/>
    </row>
    <row r="88" spans="1:1" x14ac:dyDescent="0.35">
      <c r="A88" s="22"/>
    </row>
    <row r="89" spans="1:1" x14ac:dyDescent="0.35">
      <c r="A89" s="22"/>
    </row>
    <row r="90" spans="1:1" x14ac:dyDescent="0.35">
      <c r="A90" s="22"/>
    </row>
    <row r="91" spans="1:1" x14ac:dyDescent="0.35">
      <c r="A91" s="22"/>
    </row>
    <row r="92" spans="1:1" x14ac:dyDescent="0.35">
      <c r="A92" s="22"/>
    </row>
    <row r="93" spans="1:1" x14ac:dyDescent="0.35">
      <c r="A93" s="22"/>
    </row>
    <row r="94" spans="1:1" x14ac:dyDescent="0.35">
      <c r="A94" s="22"/>
    </row>
    <row r="95" spans="1:1" x14ac:dyDescent="0.35">
      <c r="A95" s="22"/>
    </row>
    <row r="96" spans="1:1" x14ac:dyDescent="0.35">
      <c r="A96" s="22"/>
    </row>
    <row r="97" spans="1:1" x14ac:dyDescent="0.35">
      <c r="A97" s="22"/>
    </row>
    <row r="98" spans="1:1" x14ac:dyDescent="0.35">
      <c r="A98" s="22"/>
    </row>
    <row r="99" spans="1:1" x14ac:dyDescent="0.35">
      <c r="A99" s="22"/>
    </row>
    <row r="100" spans="1:1" x14ac:dyDescent="0.35">
      <c r="A100" s="22"/>
    </row>
    <row r="101" spans="1:1" x14ac:dyDescent="0.35">
      <c r="A101" s="22"/>
    </row>
    <row r="102" spans="1:1" x14ac:dyDescent="0.35">
      <c r="A102" s="22"/>
    </row>
  </sheetData>
  <phoneticPr fontId="2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L69"/>
  <sheetViews>
    <sheetView workbookViewId="0">
      <pane ySplit="1" topLeftCell="A2" activePane="bottomLeft" state="frozen"/>
      <selection pane="bottomLeft" activeCell="H12" sqref="H12"/>
    </sheetView>
  </sheetViews>
  <sheetFormatPr defaultColWidth="14.42578125" defaultRowHeight="24.95" customHeight="1" x14ac:dyDescent="0.35"/>
  <cols>
    <col min="1" max="1" width="6.85546875" style="11" customWidth="1"/>
    <col min="2" max="2" width="5" style="3" customWidth="1"/>
    <col min="3" max="3" width="2" style="3" customWidth="1"/>
    <col min="4" max="4" width="23" style="11" bestFit="1" customWidth="1"/>
    <col min="5" max="5" width="14.140625" style="11" bestFit="1" customWidth="1"/>
    <col min="6" max="6" width="3" style="11" customWidth="1"/>
    <col min="7" max="7" width="2" style="11" customWidth="1"/>
    <col min="8" max="8" width="78.42578125" style="10" bestFit="1" customWidth="1"/>
    <col min="9" max="9" width="116" style="10" customWidth="1"/>
    <col min="10" max="10" width="5.5703125" style="11" customWidth="1"/>
    <col min="11" max="11" width="6.7109375" style="11" customWidth="1"/>
    <col min="12" max="12" width="49.28515625" style="11" customWidth="1"/>
    <col min="13" max="16384" width="14.42578125" style="11"/>
  </cols>
  <sheetData>
    <row r="1" spans="1:12" ht="24.95" customHeight="1" x14ac:dyDescent="0.35">
      <c r="A1" s="45" t="s">
        <v>655</v>
      </c>
      <c r="B1" s="1"/>
      <c r="C1" s="4"/>
      <c r="D1" s="45"/>
      <c r="E1" s="45"/>
      <c r="F1" s="46"/>
      <c r="G1" s="46"/>
      <c r="H1" s="6"/>
      <c r="I1" s="6"/>
      <c r="J1" s="45" t="s">
        <v>196</v>
      </c>
      <c r="K1" s="45"/>
      <c r="L1" s="45"/>
    </row>
    <row r="2" spans="1:12" ht="24.95" customHeight="1" x14ac:dyDescent="0.35">
      <c r="A2" s="45"/>
      <c r="B2" s="2" t="s">
        <v>197</v>
      </c>
      <c r="C2" s="5">
        <v>2</v>
      </c>
      <c r="D2" s="47"/>
      <c r="E2" s="49" t="s">
        <v>198</v>
      </c>
      <c r="F2" s="48">
        <v>1</v>
      </c>
      <c r="G2" s="48">
        <v>1</v>
      </c>
      <c r="H2" s="6" t="s">
        <v>199</v>
      </c>
      <c r="I2" s="7" t="s">
        <v>200</v>
      </c>
      <c r="J2" s="50"/>
      <c r="K2" s="45"/>
      <c r="L2" s="45" t="str">
        <f t="shared" ref="L2:L69" si="0">IF(F2, CONCATENATE("thistype.create('",B2, "', ", C2, ", true, false, ",F2,", ",G2,");"), "")</f>
        <v>thistype.create('Ial0', 2, true, false, 1, 1);</v>
      </c>
    </row>
    <row r="3" spans="1:12" ht="24.95" customHeight="1" x14ac:dyDescent="0.35">
      <c r="A3" s="45"/>
      <c r="B3" s="2" t="s">
        <v>201</v>
      </c>
      <c r="C3" s="5">
        <v>2</v>
      </c>
      <c r="D3" s="47"/>
      <c r="E3" s="49" t="s">
        <v>202</v>
      </c>
      <c r="F3" s="48">
        <v>1</v>
      </c>
      <c r="G3" s="48">
        <v>1</v>
      </c>
      <c r="H3" s="6" t="s">
        <v>203</v>
      </c>
      <c r="I3" s="6"/>
      <c r="J3" s="50"/>
      <c r="K3" s="45"/>
      <c r="L3" s="45" t="str">
        <f t="shared" si="0"/>
        <v>thistype.create('shas', 2, true, false, 1, 1);</v>
      </c>
    </row>
    <row r="4" spans="1:12" ht="24.95" customHeight="1" x14ac:dyDescent="0.35">
      <c r="A4" s="45"/>
      <c r="B4" s="2" t="s">
        <v>204</v>
      </c>
      <c r="C4" s="5">
        <v>2</v>
      </c>
      <c r="D4" s="47"/>
      <c r="E4" s="49" t="s">
        <v>205</v>
      </c>
      <c r="F4" s="48">
        <v>1</v>
      </c>
      <c r="G4" s="48">
        <v>1</v>
      </c>
      <c r="H4" s="6" t="s">
        <v>206</v>
      </c>
      <c r="I4" s="6"/>
      <c r="J4" s="50"/>
      <c r="K4" s="45"/>
      <c r="L4" s="45" t="str">
        <f t="shared" si="0"/>
        <v>thistype.create('Ifz0', 2, true, false, 1, 1);</v>
      </c>
    </row>
    <row r="5" spans="1:12" ht="24.95" customHeight="1" x14ac:dyDescent="0.35">
      <c r="A5" s="45"/>
      <c r="B5" s="2" t="s">
        <v>207</v>
      </c>
      <c r="C5" s="5">
        <v>2</v>
      </c>
      <c r="D5" s="47"/>
      <c r="E5" s="49" t="s">
        <v>208</v>
      </c>
      <c r="F5" s="48">
        <v>1</v>
      </c>
      <c r="G5" s="48">
        <v>2</v>
      </c>
      <c r="H5" s="6" t="s">
        <v>209</v>
      </c>
      <c r="I5" s="6"/>
      <c r="J5" s="50"/>
      <c r="K5" s="45"/>
      <c r="L5" s="45" t="str">
        <f t="shared" si="0"/>
        <v>thistype.create('spro', 2, true, false, 1, 2);</v>
      </c>
    </row>
    <row r="6" spans="1:12" ht="24.95" customHeight="1" x14ac:dyDescent="0.35">
      <c r="A6" s="45"/>
      <c r="B6" s="2" t="s">
        <v>210</v>
      </c>
      <c r="C6" s="5">
        <v>2</v>
      </c>
      <c r="D6" s="47"/>
      <c r="E6" s="49" t="s">
        <v>211</v>
      </c>
      <c r="F6" s="48">
        <v>1</v>
      </c>
      <c r="G6" s="48">
        <v>1</v>
      </c>
      <c r="H6" s="6" t="s">
        <v>212</v>
      </c>
      <c r="I6" s="6"/>
      <c r="J6" s="50"/>
      <c r="K6" s="45"/>
      <c r="L6" s="45" t="str">
        <f t="shared" si="0"/>
        <v>thistype.create('sman', 2, true, false, 1, 1);</v>
      </c>
    </row>
    <row r="7" spans="1:12" ht="24.95" customHeight="1" x14ac:dyDescent="0.35">
      <c r="A7" s="45"/>
      <c r="B7" s="2" t="s">
        <v>213</v>
      </c>
      <c r="C7" s="5">
        <v>3</v>
      </c>
      <c r="D7" s="47"/>
      <c r="E7" s="51" t="s">
        <v>214</v>
      </c>
      <c r="F7" s="48">
        <v>1</v>
      </c>
      <c r="G7" s="48">
        <v>0</v>
      </c>
      <c r="H7" s="6" t="s">
        <v>215</v>
      </c>
      <c r="I7" s="6"/>
      <c r="J7" s="50"/>
      <c r="K7" s="45"/>
      <c r="L7" s="45" t="str">
        <f t="shared" si="0"/>
        <v>thistype.create('shea', 3, true, false, 1, 0);</v>
      </c>
    </row>
    <row r="8" spans="1:12" ht="24.95" customHeight="1" x14ac:dyDescent="0.35">
      <c r="A8" s="45"/>
      <c r="B8" s="2" t="s">
        <v>216</v>
      </c>
      <c r="C8" s="5">
        <v>4</v>
      </c>
      <c r="D8" s="47"/>
      <c r="E8" s="52" t="s">
        <v>217</v>
      </c>
      <c r="F8" s="48">
        <v>1</v>
      </c>
      <c r="G8" s="48">
        <v>0</v>
      </c>
      <c r="H8" s="6" t="s">
        <v>218</v>
      </c>
      <c r="I8" s="8" t="s">
        <v>219</v>
      </c>
      <c r="J8" s="50"/>
      <c r="K8" s="45"/>
      <c r="L8" s="45" t="str">
        <f t="shared" si="0"/>
        <v>thistype.create('I003', 4, true, false, 1, 0);</v>
      </c>
    </row>
    <row r="9" spans="1:12" ht="24.95" customHeight="1" x14ac:dyDescent="0.35">
      <c r="A9" s="45"/>
      <c r="B9" s="2" t="s">
        <v>220</v>
      </c>
      <c r="C9" s="5">
        <v>2</v>
      </c>
      <c r="D9" s="47"/>
      <c r="E9" s="49" t="s">
        <v>221</v>
      </c>
      <c r="F9" s="48">
        <v>1</v>
      </c>
      <c r="G9" s="48">
        <v>1</v>
      </c>
      <c r="H9" s="6" t="s">
        <v>222</v>
      </c>
      <c r="I9" s="6"/>
      <c r="J9" s="50"/>
      <c r="K9" s="45"/>
      <c r="L9" s="45" t="str">
        <f t="shared" si="0"/>
        <v>thistype.create('sror', 2, true, false, 1, 1);</v>
      </c>
    </row>
    <row r="10" spans="1:12" ht="24.95" customHeight="1" x14ac:dyDescent="0.35">
      <c r="A10" s="45"/>
      <c r="B10" s="2" t="s">
        <v>223</v>
      </c>
      <c r="C10" s="5">
        <v>3</v>
      </c>
      <c r="D10" s="47"/>
      <c r="E10" s="51" t="s">
        <v>224</v>
      </c>
      <c r="F10" s="48">
        <v>1</v>
      </c>
      <c r="G10" s="48">
        <v>0</v>
      </c>
      <c r="H10" s="6" t="s">
        <v>225</v>
      </c>
      <c r="I10" s="6"/>
      <c r="J10" s="50"/>
      <c r="K10" s="45"/>
      <c r="L10" s="45" t="str">
        <f t="shared" si="0"/>
        <v>thistype.create('srrc', 3, true, false, 1, 0);</v>
      </c>
    </row>
    <row r="11" spans="1:12" ht="24.95" customHeight="1" x14ac:dyDescent="0.35">
      <c r="A11" s="45"/>
      <c r="B11" s="2" t="s">
        <v>226</v>
      </c>
      <c r="C11" s="5">
        <v>3</v>
      </c>
      <c r="D11" s="47"/>
      <c r="E11" s="51" t="s">
        <v>227</v>
      </c>
      <c r="F11" s="48">
        <v>1</v>
      </c>
      <c r="G11" s="48">
        <v>0</v>
      </c>
      <c r="H11" s="6" t="s">
        <v>228</v>
      </c>
      <c r="I11" s="9" t="s">
        <v>229</v>
      </c>
      <c r="J11" s="50"/>
      <c r="K11" s="45"/>
      <c r="L11" s="45" t="str">
        <f t="shared" si="0"/>
        <v>thistype.create('I006', 3, true, false, 1, 0);</v>
      </c>
    </row>
    <row r="12" spans="1:12" ht="24.95" customHeight="1" x14ac:dyDescent="0.35">
      <c r="A12" s="45"/>
      <c r="B12" s="2" t="s">
        <v>230</v>
      </c>
      <c r="C12" s="5">
        <v>2</v>
      </c>
      <c r="D12" s="47"/>
      <c r="E12" s="49" t="s">
        <v>231</v>
      </c>
      <c r="F12" s="48">
        <v>1</v>
      </c>
      <c r="G12" s="48">
        <v>1</v>
      </c>
      <c r="H12" s="6" t="s">
        <v>232</v>
      </c>
      <c r="I12" s="9" t="s">
        <v>233</v>
      </c>
      <c r="J12" s="50"/>
      <c r="K12" s="45"/>
      <c r="L12" s="45" t="str">
        <f t="shared" si="0"/>
        <v>thistype.create('I00M', 2, true, false, 1, 1);</v>
      </c>
    </row>
    <row r="13" spans="1:12" ht="24.95" customHeight="1" x14ac:dyDescent="0.35">
      <c r="A13" s="45"/>
      <c r="B13" s="2" t="s">
        <v>234</v>
      </c>
      <c r="C13" s="5">
        <v>2</v>
      </c>
      <c r="D13" s="47"/>
      <c r="E13" s="49" t="s">
        <v>235</v>
      </c>
      <c r="F13" s="48">
        <v>1</v>
      </c>
      <c r="G13" s="48">
        <v>3</v>
      </c>
      <c r="H13" s="6" t="s">
        <v>236</v>
      </c>
      <c r="I13" s="7"/>
      <c r="J13" s="50"/>
      <c r="K13" s="45"/>
      <c r="L13" s="45" t="str">
        <f t="shared" si="0"/>
        <v>thistype.create('I017', 2, true, false, 1, 3);</v>
      </c>
    </row>
    <row r="14" spans="1:12" ht="24.95" customHeight="1" x14ac:dyDescent="0.35">
      <c r="A14" s="45"/>
      <c r="B14" s="2" t="s">
        <v>237</v>
      </c>
      <c r="C14" s="5">
        <v>2</v>
      </c>
      <c r="D14" s="47"/>
      <c r="E14" s="49" t="s">
        <v>238</v>
      </c>
      <c r="F14" s="48">
        <v>1</v>
      </c>
      <c r="G14" s="48">
        <v>1</v>
      </c>
      <c r="H14" s="6" t="s">
        <v>239</v>
      </c>
      <c r="I14" s="7" t="s">
        <v>240</v>
      </c>
      <c r="J14" s="50"/>
      <c r="K14" s="45"/>
      <c r="L14" s="45" t="str">
        <f t="shared" si="0"/>
        <v>thistype.create('I002', 2, true, false, 1, 1);</v>
      </c>
    </row>
    <row r="15" spans="1:12" ht="24.95" customHeight="1" x14ac:dyDescent="0.35">
      <c r="A15" s="45"/>
      <c r="B15" s="2" t="s">
        <v>241</v>
      </c>
      <c r="C15" s="5">
        <v>2</v>
      </c>
      <c r="D15" s="47"/>
      <c r="E15" s="49" t="s">
        <v>242</v>
      </c>
      <c r="F15" s="48">
        <v>1</v>
      </c>
      <c r="G15" s="48">
        <v>2</v>
      </c>
      <c r="H15" s="6" t="s">
        <v>243</v>
      </c>
      <c r="I15" s="7"/>
      <c r="J15" s="50"/>
      <c r="K15" s="45"/>
      <c r="L15" s="45" t="str">
        <f t="shared" si="0"/>
        <v>thistype.create('I004', 2, true, false, 1, 2);</v>
      </c>
    </row>
    <row r="16" spans="1:12" ht="24.95" customHeight="1" x14ac:dyDescent="0.35">
      <c r="A16" s="45"/>
      <c r="B16" s="2" t="s">
        <v>244</v>
      </c>
      <c r="C16" s="5">
        <v>3</v>
      </c>
      <c r="D16" s="47"/>
      <c r="E16" s="51" t="s">
        <v>245</v>
      </c>
      <c r="F16" s="48">
        <v>1</v>
      </c>
      <c r="G16" s="48">
        <v>0</v>
      </c>
      <c r="H16" s="6" t="s">
        <v>246</v>
      </c>
      <c r="I16" s="7" t="s">
        <v>247</v>
      </c>
      <c r="J16" s="50"/>
      <c r="K16" s="45"/>
      <c r="L16" s="45" t="str">
        <f t="shared" si="0"/>
        <v>thistype.create('I00C', 3, true, false, 1, 0);</v>
      </c>
    </row>
    <row r="17" spans="1:12" ht="24.95" customHeight="1" x14ac:dyDescent="0.35">
      <c r="A17" s="45"/>
      <c r="B17" s="2" t="s">
        <v>248</v>
      </c>
      <c r="C17" s="5">
        <v>4</v>
      </c>
      <c r="D17" s="47"/>
      <c r="E17" s="52" t="s">
        <v>249</v>
      </c>
      <c r="F17" s="48">
        <v>1</v>
      </c>
      <c r="G17" s="48">
        <v>0</v>
      </c>
      <c r="H17" s="6" t="s">
        <v>250</v>
      </c>
      <c r="I17" s="8" t="s">
        <v>251</v>
      </c>
      <c r="J17" s="50"/>
      <c r="K17" s="45"/>
      <c r="L17" s="45" t="str">
        <f t="shared" si="0"/>
        <v>thistype.create('I00D', 4, true, false, 1, 0);</v>
      </c>
    </row>
    <row r="18" spans="1:12" ht="24.95" customHeight="1" x14ac:dyDescent="0.35">
      <c r="A18" s="45"/>
      <c r="B18" s="1"/>
      <c r="C18" s="4"/>
      <c r="D18" s="45"/>
      <c r="E18" s="45"/>
      <c r="F18" s="46"/>
      <c r="G18" s="46"/>
      <c r="H18" s="6"/>
      <c r="I18" s="6"/>
      <c r="J18" s="45"/>
      <c r="K18" s="45"/>
      <c r="L18" s="45" t="str">
        <f t="shared" si="0"/>
        <v/>
      </c>
    </row>
    <row r="19" spans="1:12" ht="24.95" customHeight="1" x14ac:dyDescent="0.35">
      <c r="A19" s="45"/>
      <c r="B19" s="1" t="s">
        <v>252</v>
      </c>
      <c r="C19" s="4">
        <v>1</v>
      </c>
      <c r="D19" s="45"/>
      <c r="E19" s="45" t="s">
        <v>253</v>
      </c>
      <c r="F19" s="46">
        <v>2</v>
      </c>
      <c r="G19" s="46">
        <v>2</v>
      </c>
      <c r="H19" s="6" t="s">
        <v>347</v>
      </c>
      <c r="I19" s="6"/>
      <c r="J19" s="50"/>
      <c r="K19" s="45"/>
      <c r="L19" s="45" t="str">
        <f t="shared" si="0"/>
        <v>thistype.create('phea', 1, true, false, 2, 2);</v>
      </c>
    </row>
    <row r="20" spans="1:12" ht="24.95" customHeight="1" x14ac:dyDescent="0.35">
      <c r="A20" s="45"/>
      <c r="B20" s="1" t="s">
        <v>254</v>
      </c>
      <c r="C20" s="4">
        <v>1</v>
      </c>
      <c r="D20" s="45"/>
      <c r="E20" s="45" t="s">
        <v>255</v>
      </c>
      <c r="F20" s="46">
        <v>2</v>
      </c>
      <c r="G20" s="46">
        <v>2</v>
      </c>
      <c r="H20" s="6" t="s">
        <v>348</v>
      </c>
      <c r="I20" s="6"/>
      <c r="J20" s="50"/>
      <c r="K20" s="45"/>
      <c r="L20" s="45" t="str">
        <f t="shared" si="0"/>
        <v>thistype.create('pman', 1, true, false, 2, 2);</v>
      </c>
    </row>
    <row r="21" spans="1:12" ht="24.95" customHeight="1" x14ac:dyDescent="0.35">
      <c r="A21" s="45"/>
      <c r="B21" s="2" t="s">
        <v>256</v>
      </c>
      <c r="C21" s="5">
        <v>2</v>
      </c>
      <c r="D21" s="47"/>
      <c r="E21" s="49" t="s">
        <v>257</v>
      </c>
      <c r="F21" s="48">
        <v>1</v>
      </c>
      <c r="G21" s="48">
        <v>1</v>
      </c>
      <c r="H21" s="6" t="s">
        <v>342</v>
      </c>
      <c r="I21" s="6"/>
      <c r="J21" s="50"/>
      <c r="K21" s="45"/>
      <c r="L21" s="45" t="str">
        <f t="shared" si="0"/>
        <v>thistype.create('I00A', 2, true, false, 1, 1);</v>
      </c>
    </row>
    <row r="22" spans="1:12" ht="24.95" customHeight="1" x14ac:dyDescent="0.35">
      <c r="A22" s="45"/>
      <c r="B22" s="2" t="s">
        <v>258</v>
      </c>
      <c r="C22" s="5">
        <v>2</v>
      </c>
      <c r="D22" s="47"/>
      <c r="E22" s="49" t="s">
        <v>259</v>
      </c>
      <c r="F22" s="48">
        <v>1</v>
      </c>
      <c r="G22" s="48">
        <v>1</v>
      </c>
      <c r="H22" s="6" t="s">
        <v>343</v>
      </c>
      <c r="I22" s="6"/>
      <c r="J22" s="50"/>
      <c r="K22" s="45"/>
      <c r="L22" s="45" t="str">
        <f t="shared" si="0"/>
        <v>thistype.create('I00Q', 2, true, false, 1, 1);</v>
      </c>
    </row>
    <row r="23" spans="1:12" ht="24.95" customHeight="1" x14ac:dyDescent="0.35">
      <c r="A23" s="45"/>
      <c r="B23" s="2" t="s">
        <v>260</v>
      </c>
      <c r="C23" s="5">
        <v>2</v>
      </c>
      <c r="D23" s="47"/>
      <c r="E23" s="49" t="s">
        <v>261</v>
      </c>
      <c r="F23" s="48">
        <v>1</v>
      </c>
      <c r="G23" s="48">
        <v>1</v>
      </c>
      <c r="H23" s="6" t="s">
        <v>344</v>
      </c>
      <c r="I23" s="6"/>
      <c r="J23" s="50"/>
      <c r="K23" s="45"/>
      <c r="L23" s="45" t="str">
        <f t="shared" si="0"/>
        <v>thistype.create('I00R', 2, true, false, 1, 1);</v>
      </c>
    </row>
    <row r="24" spans="1:12" ht="24.95" customHeight="1" x14ac:dyDescent="0.35">
      <c r="A24" s="45"/>
      <c r="B24" s="2" t="s">
        <v>262</v>
      </c>
      <c r="C24" s="5">
        <v>4</v>
      </c>
      <c r="D24" s="47"/>
      <c r="E24" s="52" t="s">
        <v>263</v>
      </c>
      <c r="F24" s="48">
        <v>2</v>
      </c>
      <c r="G24" s="48">
        <v>1</v>
      </c>
      <c r="H24" s="6" t="s">
        <v>345</v>
      </c>
      <c r="I24" s="6"/>
      <c r="J24" s="50"/>
      <c r="K24" s="45"/>
      <c r="L24" s="45" t="str">
        <f t="shared" si="0"/>
        <v>thistype.create('I00E', 4, true, false, 2, 1);</v>
      </c>
    </row>
    <row r="25" spans="1:12" ht="24.95" customHeight="1" x14ac:dyDescent="0.35">
      <c r="A25" s="45"/>
      <c r="B25" s="2" t="s">
        <v>264</v>
      </c>
      <c r="C25" s="5">
        <v>2</v>
      </c>
      <c r="D25" s="47"/>
      <c r="E25" s="49" t="s">
        <v>265</v>
      </c>
      <c r="F25" s="48">
        <v>1</v>
      </c>
      <c r="G25" s="48">
        <v>1</v>
      </c>
      <c r="H25" s="6" t="s">
        <v>346</v>
      </c>
      <c r="I25" s="6"/>
      <c r="J25" s="50"/>
      <c r="K25" s="45"/>
      <c r="L25" s="45" t="str">
        <f t="shared" si="0"/>
        <v>thistype.create('I00F', 2, true, false, 1, 1);</v>
      </c>
    </row>
    <row r="26" spans="1:12" ht="24.95" customHeight="1" x14ac:dyDescent="0.35">
      <c r="A26" s="45"/>
      <c r="B26" s="2" t="s">
        <v>266</v>
      </c>
      <c r="C26" s="5">
        <v>2</v>
      </c>
      <c r="D26" s="47"/>
      <c r="E26" s="49" t="s">
        <v>267</v>
      </c>
      <c r="F26" s="48">
        <v>2</v>
      </c>
      <c r="G26" s="48">
        <v>1</v>
      </c>
      <c r="H26" s="6" t="s">
        <v>349</v>
      </c>
      <c r="I26" s="6"/>
      <c r="J26" s="50"/>
      <c r="K26" s="45"/>
      <c r="L26" s="45" t="str">
        <f t="shared" si="0"/>
        <v>thistype.create('I00I', 2, true, false, 2, 1);</v>
      </c>
    </row>
    <row r="27" spans="1:12" ht="24.95" customHeight="1" x14ac:dyDescent="0.35">
      <c r="A27" s="45"/>
      <c r="B27" s="2" t="s">
        <v>268</v>
      </c>
      <c r="C27" s="5">
        <v>3</v>
      </c>
      <c r="D27" s="47"/>
      <c r="E27" s="51" t="s">
        <v>269</v>
      </c>
      <c r="F27" s="48">
        <v>2</v>
      </c>
      <c r="G27" s="48">
        <v>1</v>
      </c>
      <c r="H27" s="6" t="s">
        <v>350</v>
      </c>
      <c r="I27" s="6"/>
      <c r="J27" s="50"/>
      <c r="K27" s="45"/>
      <c r="L27" s="45" t="str">
        <f t="shared" si="0"/>
        <v>thistype.create('I00J', 3, true, false, 2, 1);</v>
      </c>
    </row>
    <row r="28" spans="1:12" ht="24.95" customHeight="1" x14ac:dyDescent="0.35">
      <c r="A28" s="45"/>
      <c r="B28" s="2" t="s">
        <v>270</v>
      </c>
      <c r="C28" s="5">
        <v>3</v>
      </c>
      <c r="D28" s="47"/>
      <c r="E28" s="51" t="s">
        <v>271</v>
      </c>
      <c r="F28" s="48">
        <v>2</v>
      </c>
      <c r="G28" s="48">
        <v>1</v>
      </c>
      <c r="H28" s="6" t="s">
        <v>351</v>
      </c>
      <c r="I28" s="6"/>
      <c r="J28" s="50"/>
      <c r="K28" s="45"/>
      <c r="L28" s="45" t="str">
        <f t="shared" si="0"/>
        <v>thistype.create('I00N', 3, true, false, 2, 1);</v>
      </c>
    </row>
    <row r="29" spans="1:12" ht="24.95" customHeight="1" x14ac:dyDescent="0.35">
      <c r="A29" s="45"/>
      <c r="B29" s="2" t="s">
        <v>272</v>
      </c>
      <c r="C29" s="5">
        <v>2</v>
      </c>
      <c r="D29" s="47"/>
      <c r="E29" s="49" t="s">
        <v>273</v>
      </c>
      <c r="F29" s="48">
        <v>1</v>
      </c>
      <c r="G29" s="48">
        <v>0</v>
      </c>
      <c r="H29" s="6" t="s">
        <v>352</v>
      </c>
      <c r="I29" s="6"/>
      <c r="J29" s="50"/>
      <c r="K29" s="45"/>
      <c r="L29" s="45" t="str">
        <f t="shared" si="0"/>
        <v>thistype.create('I00O', 2, true, false, 1, 0);</v>
      </c>
    </row>
    <row r="30" spans="1:12" ht="24.95" customHeight="1" x14ac:dyDescent="0.35">
      <c r="A30" s="45"/>
      <c r="B30" s="2" t="s">
        <v>274</v>
      </c>
      <c r="C30" s="5">
        <v>2</v>
      </c>
      <c r="D30" s="47"/>
      <c r="E30" s="49" t="s">
        <v>275</v>
      </c>
      <c r="F30" s="48">
        <v>1</v>
      </c>
      <c r="G30" s="48">
        <v>1</v>
      </c>
      <c r="H30" s="6" t="s">
        <v>353</v>
      </c>
      <c r="I30" s="6"/>
      <c r="J30" s="50"/>
      <c r="K30" s="45"/>
      <c r="L30" s="45" t="str">
        <f t="shared" si="0"/>
        <v>thistype.create('I01J', 2, true, false, 1, 1);</v>
      </c>
    </row>
    <row r="31" spans="1:12" ht="24.95" customHeight="1" x14ac:dyDescent="0.35">
      <c r="A31" s="45"/>
      <c r="B31" s="1"/>
      <c r="C31" s="4"/>
      <c r="D31" s="45"/>
      <c r="E31" s="45"/>
      <c r="F31" s="46"/>
      <c r="G31" s="46"/>
      <c r="H31" s="6"/>
      <c r="I31" s="6"/>
      <c r="J31" s="45"/>
      <c r="K31" s="45"/>
      <c r="L31" s="45" t="str">
        <f t="shared" si="0"/>
        <v/>
      </c>
    </row>
    <row r="32" spans="1:12" ht="24.95" customHeight="1" x14ac:dyDescent="0.35">
      <c r="A32" s="45"/>
      <c r="B32" s="2" t="s">
        <v>276</v>
      </c>
      <c r="C32" s="5">
        <v>3</v>
      </c>
      <c r="D32" s="47"/>
      <c r="E32" s="51" t="s">
        <v>277</v>
      </c>
      <c r="F32" s="48">
        <v>1</v>
      </c>
      <c r="G32" s="48">
        <v>1</v>
      </c>
      <c r="H32" s="6" t="s">
        <v>354</v>
      </c>
      <c r="I32" s="6"/>
      <c r="J32" s="50"/>
      <c r="K32" s="45"/>
      <c r="L32" s="45" t="str">
        <f t="shared" si="0"/>
        <v>thistype.create('I00S', 3, true, false, 1, 1);</v>
      </c>
    </row>
    <row r="33" spans="1:12" ht="24.95" customHeight="1" x14ac:dyDescent="0.35">
      <c r="A33" s="45"/>
      <c r="B33" s="2" t="s">
        <v>278</v>
      </c>
      <c r="C33" s="5">
        <v>3</v>
      </c>
      <c r="D33" s="47"/>
      <c r="E33" s="51" t="s">
        <v>279</v>
      </c>
      <c r="F33" s="48">
        <v>1</v>
      </c>
      <c r="G33" s="48">
        <v>1</v>
      </c>
      <c r="H33" s="6" t="s">
        <v>355</v>
      </c>
      <c r="I33" s="6"/>
      <c r="J33" s="50"/>
      <c r="K33" s="45"/>
      <c r="L33" s="45" t="str">
        <f t="shared" si="0"/>
        <v>thistype.create('I00V', 3, true, false, 1, 1);</v>
      </c>
    </row>
    <row r="34" spans="1:12" ht="24.95" customHeight="1" x14ac:dyDescent="0.35">
      <c r="A34" s="45"/>
      <c r="B34" s="2" t="s">
        <v>280</v>
      </c>
      <c r="C34" s="5">
        <v>2</v>
      </c>
      <c r="D34" s="47"/>
      <c r="E34" s="49" t="s">
        <v>281</v>
      </c>
      <c r="F34" s="48">
        <v>1</v>
      </c>
      <c r="G34" s="48">
        <v>1</v>
      </c>
      <c r="H34" s="6" t="s">
        <v>356</v>
      </c>
      <c r="I34" s="6"/>
      <c r="J34" s="50"/>
      <c r="K34" s="45"/>
      <c r="L34" s="45" t="str">
        <f t="shared" si="0"/>
        <v>thistype.create('I00W', 2, true, false, 1, 1);</v>
      </c>
    </row>
    <row r="35" spans="1:12" ht="24.95" customHeight="1" x14ac:dyDescent="0.35">
      <c r="A35" s="45"/>
      <c r="B35" s="2" t="s">
        <v>282</v>
      </c>
      <c r="C35" s="5">
        <v>2</v>
      </c>
      <c r="D35" s="47"/>
      <c r="E35" s="49" t="s">
        <v>283</v>
      </c>
      <c r="F35" s="48">
        <v>1</v>
      </c>
      <c r="G35" s="48">
        <v>1</v>
      </c>
      <c r="H35" s="6" t="s">
        <v>357</v>
      </c>
      <c r="I35" s="6"/>
      <c r="J35" s="50"/>
      <c r="K35" s="45"/>
      <c r="L35" s="45" t="str">
        <f t="shared" si="0"/>
        <v>thistype.create('pnvl', 2, true, false, 1, 1);</v>
      </c>
    </row>
    <row r="36" spans="1:12" ht="24.95" customHeight="1" x14ac:dyDescent="0.35">
      <c r="A36" s="45"/>
      <c r="B36" s="2" t="s">
        <v>284</v>
      </c>
      <c r="C36" s="5">
        <v>3</v>
      </c>
      <c r="D36" s="47"/>
      <c r="E36" s="51" t="s">
        <v>285</v>
      </c>
      <c r="F36" s="48">
        <v>1</v>
      </c>
      <c r="G36" s="48">
        <v>0</v>
      </c>
      <c r="H36" s="6" t="s">
        <v>358</v>
      </c>
      <c r="I36" s="6"/>
      <c r="J36" s="50"/>
      <c r="K36" s="45"/>
      <c r="L36" s="45" t="str">
        <f t="shared" si="0"/>
        <v>thistype.create('pnvu', 3, true, false, 1, 0);</v>
      </c>
    </row>
    <row r="37" spans="1:12" ht="24.95" customHeight="1" x14ac:dyDescent="0.35">
      <c r="A37" s="45"/>
      <c r="B37" s="2" t="s">
        <v>286</v>
      </c>
      <c r="C37" s="5">
        <v>2</v>
      </c>
      <c r="D37" s="47"/>
      <c r="E37" s="49" t="s">
        <v>287</v>
      </c>
      <c r="F37" s="48">
        <v>1</v>
      </c>
      <c r="G37" s="48">
        <v>1</v>
      </c>
      <c r="H37" s="6" t="s">
        <v>359</v>
      </c>
      <c r="I37" s="6"/>
      <c r="J37" s="50"/>
      <c r="K37" s="45"/>
      <c r="L37" s="45" t="str">
        <f t="shared" si="0"/>
        <v>thistype.create('I008', 2, true, false, 1, 1);</v>
      </c>
    </row>
    <row r="38" spans="1:12" ht="24.95" customHeight="1" x14ac:dyDescent="0.35">
      <c r="A38" s="45"/>
      <c r="B38" s="1"/>
      <c r="C38" s="4"/>
      <c r="D38" s="45"/>
      <c r="E38" s="45"/>
      <c r="F38" s="46"/>
      <c r="G38" s="46"/>
      <c r="H38" s="6"/>
      <c r="I38" s="6"/>
      <c r="J38" s="45"/>
      <c r="K38" s="45"/>
      <c r="L38" s="45" t="str">
        <f t="shared" si="0"/>
        <v/>
      </c>
    </row>
    <row r="39" spans="1:12" ht="24.95" customHeight="1" x14ac:dyDescent="0.35">
      <c r="A39" s="45"/>
      <c r="B39" s="2" t="s">
        <v>288</v>
      </c>
      <c r="C39" s="5">
        <v>2</v>
      </c>
      <c r="D39" s="47"/>
      <c r="E39" s="49" t="s">
        <v>289</v>
      </c>
      <c r="F39" s="48">
        <v>1</v>
      </c>
      <c r="G39" s="48">
        <v>1</v>
      </c>
      <c r="H39" s="6" t="s">
        <v>361</v>
      </c>
      <c r="I39" s="6"/>
      <c r="J39" s="50"/>
      <c r="K39" s="45"/>
      <c r="L39" s="45" t="str">
        <f t="shared" si="0"/>
        <v>thistype.create('I00B', 2, true, false, 1, 1);</v>
      </c>
    </row>
    <row r="40" spans="1:12" ht="24.95" customHeight="1" x14ac:dyDescent="0.35">
      <c r="A40" s="45"/>
      <c r="B40" s="2" t="s">
        <v>290</v>
      </c>
      <c r="C40" s="5">
        <v>2</v>
      </c>
      <c r="D40" s="47"/>
      <c r="E40" s="49" t="s">
        <v>291</v>
      </c>
      <c r="F40" s="48">
        <v>1</v>
      </c>
      <c r="G40" s="48">
        <v>1</v>
      </c>
      <c r="H40" s="6" t="s">
        <v>362</v>
      </c>
      <c r="I40" s="6"/>
      <c r="J40" s="50"/>
      <c r="K40" s="45"/>
      <c r="L40" s="45" t="str">
        <f t="shared" si="0"/>
        <v>thistype.create('I00X', 2, true, false, 1, 1);</v>
      </c>
    </row>
    <row r="41" spans="1:12" ht="24.95" customHeight="1" x14ac:dyDescent="0.35">
      <c r="A41" s="45"/>
      <c r="B41" s="2" t="s">
        <v>292</v>
      </c>
      <c r="C41" s="5">
        <v>2</v>
      </c>
      <c r="D41" s="47"/>
      <c r="E41" s="49" t="s">
        <v>293</v>
      </c>
      <c r="F41" s="48">
        <v>1</v>
      </c>
      <c r="G41" s="48">
        <v>1</v>
      </c>
      <c r="H41" s="6" t="s">
        <v>363</v>
      </c>
      <c r="I41" s="6"/>
      <c r="J41" s="50"/>
      <c r="K41" s="45"/>
      <c r="L41" s="45" t="str">
        <f t="shared" si="0"/>
        <v>thistype.create('I01Q', 2, true, false, 1, 1);</v>
      </c>
    </row>
    <row r="42" spans="1:12" ht="24.95" customHeight="1" x14ac:dyDescent="0.35">
      <c r="A42" s="45"/>
      <c r="B42" s="1"/>
      <c r="C42" s="4"/>
      <c r="D42" s="45"/>
      <c r="E42" s="45"/>
      <c r="F42" s="46"/>
      <c r="G42" s="46"/>
      <c r="H42" s="6"/>
      <c r="I42" s="6"/>
      <c r="J42" s="45"/>
      <c r="K42" s="45"/>
      <c r="L42" s="45" t="str">
        <f t="shared" si="0"/>
        <v/>
      </c>
    </row>
    <row r="43" spans="1:12" ht="24.95" customHeight="1" x14ac:dyDescent="0.35">
      <c r="A43" s="45"/>
      <c r="B43" s="2" t="s">
        <v>294</v>
      </c>
      <c r="C43" s="5">
        <v>2</v>
      </c>
      <c r="D43" s="47"/>
      <c r="E43" s="49" t="s">
        <v>295</v>
      </c>
      <c r="F43" s="48">
        <v>1</v>
      </c>
      <c r="G43" s="48">
        <v>1</v>
      </c>
      <c r="H43" s="6" t="s">
        <v>296</v>
      </c>
      <c r="I43" s="6"/>
      <c r="J43" s="50"/>
      <c r="K43" s="45"/>
      <c r="L43" s="45" t="str">
        <f t="shared" si="0"/>
        <v>thistype.create('I007', 2, true, false, 1, 1);</v>
      </c>
    </row>
    <row r="44" spans="1:12" ht="24.95" customHeight="1" x14ac:dyDescent="0.35">
      <c r="A44" s="45"/>
      <c r="B44" s="2" t="s">
        <v>297</v>
      </c>
      <c r="C44" s="5">
        <v>2</v>
      </c>
      <c r="D44" s="47"/>
      <c r="E44" s="49" t="s">
        <v>298</v>
      </c>
      <c r="F44" s="48">
        <v>1</v>
      </c>
      <c r="G44" s="48">
        <v>1</v>
      </c>
      <c r="H44" s="6" t="s">
        <v>299</v>
      </c>
      <c r="I44" s="6"/>
      <c r="J44" s="50"/>
      <c r="K44" s="45"/>
      <c r="L44" s="45" t="str">
        <f t="shared" si="0"/>
        <v>thistype.create('I00Z', 2, true, false, 1, 1);</v>
      </c>
    </row>
    <row r="45" spans="1:12" ht="24.95" customHeight="1" x14ac:dyDescent="0.35">
      <c r="A45" s="45"/>
      <c r="B45" s="2" t="s">
        <v>300</v>
      </c>
      <c r="C45" s="5">
        <v>3</v>
      </c>
      <c r="D45" s="47"/>
      <c r="E45" s="51" t="s">
        <v>301</v>
      </c>
      <c r="F45" s="48">
        <v>1</v>
      </c>
      <c r="G45" s="48">
        <v>1</v>
      </c>
      <c r="H45" s="6" t="s">
        <v>366</v>
      </c>
      <c r="I45" s="6"/>
      <c r="J45" s="50"/>
      <c r="K45" s="45"/>
      <c r="L45" s="45" t="str">
        <f t="shared" si="0"/>
        <v>thistype.create('I010', 3, true, false, 1, 1);</v>
      </c>
    </row>
    <row r="46" spans="1:12" ht="24.95" customHeight="1" x14ac:dyDescent="0.35">
      <c r="A46" s="45"/>
      <c r="B46" s="1"/>
      <c r="C46" s="4"/>
      <c r="D46" s="45"/>
      <c r="E46" s="45"/>
      <c r="F46" s="46"/>
      <c r="G46" s="46"/>
      <c r="H46" s="6"/>
      <c r="I46" s="6"/>
      <c r="J46" s="45"/>
      <c r="K46" s="45"/>
      <c r="L46" s="45" t="str">
        <f t="shared" si="0"/>
        <v/>
      </c>
    </row>
    <row r="47" spans="1:12" ht="24.95" customHeight="1" x14ac:dyDescent="0.35">
      <c r="A47" s="45"/>
      <c r="B47" s="2" t="s">
        <v>302</v>
      </c>
      <c r="C47" s="5">
        <v>2</v>
      </c>
      <c r="D47" s="47"/>
      <c r="E47" s="49" t="s">
        <v>303</v>
      </c>
      <c r="F47" s="48">
        <v>1</v>
      </c>
      <c r="G47" s="48">
        <v>1</v>
      </c>
      <c r="H47" s="6" t="s">
        <v>370</v>
      </c>
      <c r="I47" s="6"/>
      <c r="J47" s="50"/>
      <c r="K47" s="45"/>
      <c r="L47" s="45" t="str">
        <f t="shared" si="0"/>
        <v>thistype.create('I009', 2, true, false, 1, 1);</v>
      </c>
    </row>
    <row r="48" spans="1:12" ht="24.95" customHeight="1" x14ac:dyDescent="0.35">
      <c r="A48" s="45"/>
      <c r="B48" s="2" t="s">
        <v>304</v>
      </c>
      <c r="C48" s="5">
        <v>2</v>
      </c>
      <c r="D48" s="47"/>
      <c r="E48" s="49" t="s">
        <v>305</v>
      </c>
      <c r="F48" s="48">
        <v>1</v>
      </c>
      <c r="G48" s="48">
        <v>1</v>
      </c>
      <c r="H48" s="6" t="s">
        <v>367</v>
      </c>
      <c r="I48" s="6"/>
      <c r="J48" s="50"/>
      <c r="K48" s="45"/>
      <c r="L48" s="45" t="str">
        <f t="shared" si="0"/>
        <v>thistype.create('I011', 2, true, false, 1, 1);</v>
      </c>
    </row>
    <row r="49" spans="1:12" ht="24.95" customHeight="1" x14ac:dyDescent="0.35">
      <c r="A49" s="45"/>
      <c r="B49" s="2" t="s">
        <v>306</v>
      </c>
      <c r="C49" s="5">
        <v>2</v>
      </c>
      <c r="D49" s="47"/>
      <c r="E49" s="49" t="s">
        <v>307</v>
      </c>
      <c r="F49" s="48">
        <v>1</v>
      </c>
      <c r="G49" s="48">
        <v>1</v>
      </c>
      <c r="H49" s="6" t="s">
        <v>368</v>
      </c>
      <c r="I49" s="6"/>
      <c r="J49" s="50"/>
      <c r="K49" s="45"/>
      <c r="L49" s="45" t="str">
        <f t="shared" si="0"/>
        <v>thistype.create('I00Y', 2, true, false, 1, 1);</v>
      </c>
    </row>
    <row r="50" spans="1:12" ht="24.95" customHeight="1" x14ac:dyDescent="0.35">
      <c r="A50" s="45"/>
      <c r="B50" s="2"/>
      <c r="C50" s="5"/>
      <c r="D50" s="47"/>
      <c r="E50" s="49"/>
      <c r="F50" s="48"/>
      <c r="G50" s="48"/>
      <c r="H50" s="6"/>
      <c r="I50" s="6"/>
      <c r="J50" s="45"/>
      <c r="K50" s="45"/>
      <c r="L50" s="45" t="str">
        <f t="shared" si="0"/>
        <v/>
      </c>
    </row>
    <row r="51" spans="1:12" ht="24.95" customHeight="1" x14ac:dyDescent="0.35">
      <c r="A51" s="45"/>
      <c r="B51" s="2" t="s">
        <v>308</v>
      </c>
      <c r="C51" s="5">
        <v>2</v>
      </c>
      <c r="D51" s="47" t="s">
        <v>309</v>
      </c>
      <c r="E51" s="49" t="s">
        <v>310</v>
      </c>
      <c r="F51" s="48">
        <v>8</v>
      </c>
      <c r="G51" s="48">
        <v>0</v>
      </c>
      <c r="H51" s="6" t="s">
        <v>311</v>
      </c>
      <c r="I51" s="6"/>
      <c r="J51" s="50"/>
      <c r="K51" s="45"/>
      <c r="L51" s="45" t="str">
        <f t="shared" si="0"/>
        <v>thistype.create('I01I', 2, true, false, 8, 0);</v>
      </c>
    </row>
    <row r="52" spans="1:12" ht="24.95" customHeight="1" x14ac:dyDescent="0.35">
      <c r="A52" s="45"/>
      <c r="B52" s="2" t="s">
        <v>312</v>
      </c>
      <c r="C52" s="5">
        <v>2</v>
      </c>
      <c r="D52" s="47" t="s">
        <v>313</v>
      </c>
      <c r="E52" s="49" t="s">
        <v>314</v>
      </c>
      <c r="F52" s="48">
        <v>10</v>
      </c>
      <c r="G52" s="48">
        <v>5</v>
      </c>
      <c r="H52" s="6" t="s">
        <v>315</v>
      </c>
      <c r="I52" s="6"/>
      <c r="J52" s="50"/>
      <c r="K52" s="45"/>
      <c r="L52" s="45" t="str">
        <f t="shared" si="0"/>
        <v>thistype.create('I01G', 2, true, false, 10, 5);</v>
      </c>
    </row>
    <row r="53" spans="1:12" ht="24.95" customHeight="1" x14ac:dyDescent="0.35">
      <c r="A53" s="45"/>
      <c r="B53" s="2" t="s">
        <v>316</v>
      </c>
      <c r="C53" s="5">
        <v>2</v>
      </c>
      <c r="D53" s="47" t="s">
        <v>317</v>
      </c>
      <c r="E53" s="49" t="s">
        <v>318</v>
      </c>
      <c r="F53" s="48">
        <v>3</v>
      </c>
      <c r="G53" s="48">
        <v>4</v>
      </c>
      <c r="H53" s="6" t="s">
        <v>364</v>
      </c>
      <c r="I53" s="6"/>
      <c r="J53" s="50"/>
      <c r="K53" s="45"/>
      <c r="L53" s="45" t="str">
        <f t="shared" si="0"/>
        <v>thistype.create('I01F', 2, true, false, 3, 4);</v>
      </c>
    </row>
    <row r="54" spans="1:12" ht="24.95" customHeight="1" x14ac:dyDescent="0.35">
      <c r="A54" s="45"/>
      <c r="B54" s="2" t="s">
        <v>319</v>
      </c>
      <c r="C54" s="5">
        <v>2</v>
      </c>
      <c r="D54" s="47" t="s">
        <v>320</v>
      </c>
      <c r="E54" s="49" t="s">
        <v>321</v>
      </c>
      <c r="F54" s="48">
        <v>8</v>
      </c>
      <c r="G54" s="48">
        <v>4</v>
      </c>
      <c r="H54" s="6" t="s">
        <v>369</v>
      </c>
      <c r="I54" s="6"/>
      <c r="J54" s="50"/>
      <c r="K54" s="45"/>
      <c r="L54" s="45" t="str">
        <f t="shared" si="0"/>
        <v>thistype.create('I01E', 2, true, false, 8, 4);</v>
      </c>
    </row>
    <row r="55" spans="1:12" ht="24.95" customHeight="1" x14ac:dyDescent="0.35">
      <c r="A55" s="45"/>
      <c r="B55" s="2" t="s">
        <v>322</v>
      </c>
      <c r="C55" s="5">
        <v>3</v>
      </c>
      <c r="D55" s="47" t="s">
        <v>323</v>
      </c>
      <c r="E55" s="51" t="s">
        <v>324</v>
      </c>
      <c r="F55" s="48">
        <v>3</v>
      </c>
      <c r="G55" s="48">
        <v>2</v>
      </c>
      <c r="H55" s="6" t="s">
        <v>365</v>
      </c>
      <c r="I55" s="6"/>
      <c r="J55" s="50"/>
      <c r="K55" s="45"/>
      <c r="L55" s="45" t="str">
        <f t="shared" si="0"/>
        <v>thistype.create('I005', 3, true, false, 3, 2);</v>
      </c>
    </row>
    <row r="56" spans="1:12" ht="24.95" customHeight="1" x14ac:dyDescent="0.35">
      <c r="A56" s="45"/>
      <c r="B56" s="2" t="s">
        <v>325</v>
      </c>
      <c r="C56" s="5">
        <v>3</v>
      </c>
      <c r="D56" s="47" t="s">
        <v>326</v>
      </c>
      <c r="E56" s="51" t="s">
        <v>327</v>
      </c>
      <c r="F56" s="48">
        <v>3</v>
      </c>
      <c r="G56" s="48">
        <v>2</v>
      </c>
      <c r="H56" s="6" t="s">
        <v>360</v>
      </c>
      <c r="I56" s="6"/>
      <c r="J56" s="50"/>
      <c r="K56" s="45"/>
      <c r="L56" s="45" t="str">
        <f t="shared" si="0"/>
        <v>thistype.create('I00G', 3, true, false, 3, 2);</v>
      </c>
    </row>
    <row r="57" spans="1:12" ht="24.95" customHeight="1" x14ac:dyDescent="0.35">
      <c r="A57" s="45"/>
      <c r="B57" s="2" t="s">
        <v>328</v>
      </c>
      <c r="C57" s="5">
        <v>2</v>
      </c>
      <c r="D57" s="47" t="s">
        <v>329</v>
      </c>
      <c r="E57" s="49" t="s">
        <v>330</v>
      </c>
      <c r="F57" s="48">
        <v>5</v>
      </c>
      <c r="G57" s="48">
        <v>4</v>
      </c>
      <c r="H57" s="6" t="s">
        <v>331</v>
      </c>
      <c r="I57" s="6"/>
      <c r="J57" s="50"/>
      <c r="K57" s="45"/>
      <c r="L57" s="45" t="str">
        <f t="shared" si="0"/>
        <v>thistype.create('I020', 2, true, false, 5, 4);</v>
      </c>
    </row>
    <row r="58" spans="1:12" ht="24.95" customHeight="1" x14ac:dyDescent="0.35">
      <c r="A58" s="45"/>
      <c r="B58" s="2" t="s">
        <v>332</v>
      </c>
      <c r="C58" s="5">
        <v>2</v>
      </c>
      <c r="D58" s="47" t="s">
        <v>333</v>
      </c>
      <c r="E58" s="49" t="s">
        <v>334</v>
      </c>
      <c r="F58" s="48">
        <v>4</v>
      </c>
      <c r="G58" s="48">
        <v>4</v>
      </c>
      <c r="H58" s="6" t="s">
        <v>335</v>
      </c>
      <c r="I58" s="9" t="s">
        <v>336</v>
      </c>
      <c r="J58" s="50"/>
      <c r="K58" s="45"/>
      <c r="L58" s="45" t="str">
        <f t="shared" si="0"/>
        <v>thistype.create('I021', 2, true, false, 4, 4);</v>
      </c>
    </row>
    <row r="59" spans="1:12" ht="24.95" customHeight="1" x14ac:dyDescent="0.35">
      <c r="A59" s="45"/>
      <c r="B59" s="2" t="s">
        <v>337</v>
      </c>
      <c r="C59" s="5">
        <v>3</v>
      </c>
      <c r="D59" s="47" t="s">
        <v>338</v>
      </c>
      <c r="E59" s="51" t="s">
        <v>339</v>
      </c>
      <c r="F59" s="48">
        <v>2</v>
      </c>
      <c r="G59" s="48">
        <v>2</v>
      </c>
      <c r="H59" s="6" t="s">
        <v>340</v>
      </c>
      <c r="I59" s="9" t="s">
        <v>341</v>
      </c>
      <c r="J59" s="50"/>
      <c r="K59" s="45"/>
      <c r="L59" s="45" t="str">
        <f t="shared" si="0"/>
        <v>thistype.create('I023', 3, true, false, 2, 2);</v>
      </c>
    </row>
    <row r="60" spans="1:12" ht="24.95" customHeight="1" x14ac:dyDescent="0.35">
      <c r="A60" s="45"/>
      <c r="B60" s="1"/>
      <c r="C60" s="4"/>
      <c r="D60" s="45"/>
      <c r="E60" s="45"/>
      <c r="F60" s="46"/>
      <c r="G60" s="46"/>
      <c r="H60" s="6"/>
      <c r="I60" s="6"/>
      <c r="J60" s="45"/>
      <c r="K60" s="45"/>
      <c r="L60" s="45" t="str">
        <f t="shared" si="0"/>
        <v/>
      </c>
    </row>
    <row r="61" spans="1:12" ht="24.95" customHeight="1" x14ac:dyDescent="0.35">
      <c r="A61" s="45"/>
      <c r="B61" s="2"/>
      <c r="C61" s="5"/>
      <c r="D61" s="47"/>
      <c r="E61" s="49"/>
      <c r="F61" s="48"/>
      <c r="G61" s="48"/>
      <c r="H61" s="6"/>
      <c r="I61" s="6"/>
      <c r="J61" s="45"/>
      <c r="K61" s="45"/>
      <c r="L61" s="45" t="str">
        <f t="shared" si="0"/>
        <v/>
      </c>
    </row>
    <row r="62" spans="1:12" ht="24.95" customHeight="1" x14ac:dyDescent="0.35">
      <c r="A62" s="45"/>
      <c r="B62" s="2"/>
      <c r="C62" s="5"/>
      <c r="D62" s="47"/>
      <c r="E62" s="49"/>
      <c r="F62" s="48"/>
      <c r="G62" s="48"/>
      <c r="H62" s="6"/>
      <c r="I62" s="6"/>
      <c r="J62" s="45"/>
      <c r="K62" s="45"/>
      <c r="L62" s="45" t="str">
        <f t="shared" si="0"/>
        <v/>
      </c>
    </row>
    <row r="63" spans="1:12" ht="24.95" customHeight="1" x14ac:dyDescent="0.35">
      <c r="A63" s="45"/>
      <c r="B63" s="2"/>
      <c r="C63" s="5"/>
      <c r="D63" s="47"/>
      <c r="E63" s="49"/>
      <c r="F63" s="48"/>
      <c r="G63" s="48"/>
      <c r="H63" s="6"/>
      <c r="I63" s="6"/>
      <c r="J63" s="45"/>
      <c r="K63" s="45"/>
      <c r="L63" s="45" t="str">
        <f t="shared" si="0"/>
        <v/>
      </c>
    </row>
    <row r="64" spans="1:12" ht="24.95" customHeight="1" x14ac:dyDescent="0.35">
      <c r="A64" s="45"/>
      <c r="B64" s="2"/>
      <c r="C64" s="5"/>
      <c r="D64" s="47"/>
      <c r="E64" s="49"/>
      <c r="F64" s="48"/>
      <c r="G64" s="48"/>
      <c r="H64" s="6"/>
      <c r="I64" s="6"/>
      <c r="J64" s="45"/>
      <c r="K64" s="45"/>
      <c r="L64" s="45" t="str">
        <f t="shared" si="0"/>
        <v/>
      </c>
    </row>
    <row r="65" spans="1:12" ht="24.95" customHeight="1" x14ac:dyDescent="0.35">
      <c r="A65" s="45"/>
      <c r="B65" s="2"/>
      <c r="C65" s="5"/>
      <c r="D65" s="47"/>
      <c r="E65" s="49"/>
      <c r="F65" s="48"/>
      <c r="G65" s="48"/>
      <c r="H65" s="6"/>
      <c r="I65" s="6"/>
      <c r="J65" s="45"/>
      <c r="K65" s="45"/>
      <c r="L65" s="45" t="str">
        <f t="shared" si="0"/>
        <v/>
      </c>
    </row>
    <row r="66" spans="1:12" ht="24.95" customHeight="1" x14ac:dyDescent="0.35">
      <c r="A66" s="45"/>
      <c r="B66" s="2"/>
      <c r="C66" s="5"/>
      <c r="D66" s="47"/>
      <c r="E66" s="49"/>
      <c r="F66" s="48"/>
      <c r="G66" s="48"/>
      <c r="H66" s="6"/>
      <c r="I66" s="6"/>
      <c r="J66" s="45"/>
      <c r="K66" s="45"/>
      <c r="L66" s="45" t="str">
        <f t="shared" si="0"/>
        <v/>
      </c>
    </row>
    <row r="67" spans="1:12" ht="24.95" customHeight="1" x14ac:dyDescent="0.35">
      <c r="A67" s="45"/>
      <c r="B67" s="2"/>
      <c r="C67" s="5"/>
      <c r="D67" s="47"/>
      <c r="E67" s="49"/>
      <c r="F67" s="48"/>
      <c r="G67" s="48"/>
      <c r="H67" s="6"/>
      <c r="I67" s="6"/>
      <c r="J67" s="45"/>
      <c r="K67" s="45"/>
      <c r="L67" s="45" t="str">
        <f t="shared" si="0"/>
        <v/>
      </c>
    </row>
    <row r="68" spans="1:12" ht="24.95" customHeight="1" x14ac:dyDescent="0.35">
      <c r="A68" s="45"/>
      <c r="B68" s="2"/>
      <c r="C68" s="5"/>
      <c r="D68" s="47"/>
      <c r="E68" s="49"/>
      <c r="F68" s="48"/>
      <c r="G68" s="48"/>
      <c r="H68" s="6"/>
      <c r="I68" s="6"/>
      <c r="J68" s="45"/>
      <c r="K68" s="45"/>
      <c r="L68" s="45" t="str">
        <f t="shared" si="0"/>
        <v/>
      </c>
    </row>
    <row r="69" spans="1:12" ht="24.95" customHeight="1" x14ac:dyDescent="0.35">
      <c r="A69" s="45"/>
      <c r="B69" s="2"/>
      <c r="C69" s="5"/>
      <c r="D69" s="47"/>
      <c r="E69" s="49"/>
      <c r="F69" s="48"/>
      <c r="G69" s="48"/>
      <c r="H69" s="6"/>
      <c r="I69" s="6"/>
      <c r="J69" s="45"/>
      <c r="K69" s="45"/>
      <c r="L69" s="45" t="str">
        <f t="shared" si="0"/>
        <v/>
      </c>
    </row>
  </sheetData>
  <phoneticPr fontId="22" type="noConversion"/>
  <pageMargins left="0.7" right="0.7" top="0.75" bottom="0.75" header="0.3" footer="0.3"/>
  <pageSetup paperSize="9"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1:U116"/>
  <sheetViews>
    <sheetView workbookViewId="0">
      <pane ySplit="2" topLeftCell="A51" activePane="bottomLeft" state="frozen"/>
      <selection pane="bottomLeft" activeCell="A42" sqref="A42"/>
    </sheetView>
  </sheetViews>
  <sheetFormatPr defaultColWidth="14.42578125" defaultRowHeight="12.75" x14ac:dyDescent="0.2"/>
  <cols>
    <col min="1" max="1" width="21.5703125" style="66" bestFit="1" customWidth="1"/>
    <col min="2" max="2" width="13.5703125" style="66" bestFit="1" customWidth="1"/>
    <col min="3" max="5" width="9.140625" style="66" bestFit="1" customWidth="1"/>
    <col min="6" max="6" width="5.42578125" style="66" bestFit="1" customWidth="1"/>
    <col min="7" max="7" width="11.140625" style="66" bestFit="1" customWidth="1"/>
    <col min="8" max="9" width="9.140625" style="66" bestFit="1" customWidth="1"/>
    <col min="10" max="10" width="3.7109375" style="66" bestFit="1" customWidth="1"/>
    <col min="11" max="11" width="17.42578125" style="66" bestFit="1" customWidth="1"/>
    <col min="12" max="21" width="17.28515625" style="66" customWidth="1"/>
    <col min="22" max="16384" width="14.42578125" style="66"/>
  </cols>
  <sheetData>
    <row r="1" spans="1:21" ht="16.5" x14ac:dyDescent="0.35">
      <c r="A1" s="76" t="s">
        <v>626</v>
      </c>
      <c r="B1" s="76"/>
      <c r="C1" s="76"/>
      <c r="D1" s="76"/>
      <c r="E1" s="76"/>
      <c r="F1" s="76"/>
      <c r="G1" s="76"/>
      <c r="H1" s="76"/>
      <c r="I1" s="76"/>
      <c r="J1" s="76"/>
    </row>
    <row r="2" spans="1:21" ht="16.5" x14ac:dyDescent="0.35">
      <c r="A2" s="71"/>
      <c r="B2" s="71" t="s">
        <v>627</v>
      </c>
      <c r="C2" s="71" t="s">
        <v>628</v>
      </c>
      <c r="D2" s="71" t="s">
        <v>629</v>
      </c>
      <c r="E2" s="71" t="s">
        <v>630</v>
      </c>
      <c r="F2" s="71" t="s">
        <v>631</v>
      </c>
      <c r="G2" s="71" t="s">
        <v>632</v>
      </c>
      <c r="H2" s="71" t="s">
        <v>633</v>
      </c>
      <c r="I2" s="71" t="s">
        <v>634</v>
      </c>
      <c r="J2" s="71"/>
      <c r="K2" s="71"/>
      <c r="L2" s="71"/>
      <c r="M2" s="71"/>
      <c r="N2" s="71"/>
      <c r="O2" s="71"/>
      <c r="P2" s="71"/>
      <c r="Q2" s="71"/>
      <c r="R2" s="71"/>
      <c r="S2" s="71"/>
      <c r="T2" s="71"/>
      <c r="U2" s="71"/>
    </row>
    <row r="3" spans="1:21" ht="16.5" x14ac:dyDescent="0.35">
      <c r="A3" s="72" t="str">
        <f>Legendary!A1</f>
        <v>战斗召唤</v>
      </c>
      <c r="B3" s="68" t="s">
        <v>635</v>
      </c>
    </row>
    <row r="4" spans="1:21" ht="16.5" x14ac:dyDescent="0.35">
      <c r="A4" s="72" t="str">
        <f>Legendary!A12</f>
        <v>烦恼诗集</v>
      </c>
      <c r="B4" s="68" t="s">
        <v>635</v>
      </c>
    </row>
    <row r="5" spans="1:21" ht="16.5" x14ac:dyDescent="0.35">
      <c r="A5" s="72" t="str">
        <f>Legendary!A23</f>
        <v>谜团</v>
      </c>
      <c r="B5" s="68" t="s">
        <v>635</v>
      </c>
    </row>
    <row r="6" spans="1:21" ht="16.5" x14ac:dyDescent="0.35">
      <c r="A6" s="72" t="str">
        <f>Legendary!A35</f>
        <v>死亡呼吸</v>
      </c>
      <c r="B6" s="68" t="s">
        <v>635</v>
      </c>
    </row>
    <row r="7" spans="1:21" ht="16.5" x14ac:dyDescent="0.35">
      <c r="A7" s="72" t="str">
        <f>Legendary!A45</f>
        <v>风之力</v>
      </c>
      <c r="B7" s="68" t="s">
        <v>635</v>
      </c>
    </row>
    <row r="8" spans="1:21" ht="16.5" x14ac:dyDescent="0.35">
      <c r="A8" s="72" t="str">
        <f>Legendary!A54</f>
        <v>克苏恩的疯狂</v>
      </c>
      <c r="B8" s="68" t="s">
        <v>635</v>
      </c>
    </row>
    <row r="9" spans="1:21" ht="16.5" x14ac:dyDescent="0.35">
      <c r="A9" s="72" t="str">
        <f>Legendary!A66</f>
        <v>正义天使之力</v>
      </c>
      <c r="B9" s="68" t="s">
        <v>635</v>
      </c>
    </row>
    <row r="10" spans="1:21" ht="16.5" x14ac:dyDescent="0.35">
      <c r="A10" s="72" t="str">
        <f>Legendary!A78</f>
        <v>无限</v>
      </c>
      <c r="B10" s="68" t="s">
        <v>635</v>
      </c>
    </row>
    <row r="11" spans="1:21" ht="16.5" x14ac:dyDescent="0.35">
      <c r="A11" s="72" t="str">
        <f>Legendary!A88</f>
        <v>洞察</v>
      </c>
      <c r="B11" s="68" t="s">
        <v>635</v>
      </c>
    </row>
    <row r="12" spans="1:21" ht="16.5" x14ac:dyDescent="0.35">
      <c r="A12" s="72" t="str">
        <f>Legendary!A100</f>
        <v>巫毒瓶</v>
      </c>
      <c r="B12" s="68" t="s">
        <v>635</v>
      </c>
    </row>
    <row r="13" spans="1:21" ht="16.5" x14ac:dyDescent="0.35">
      <c r="A13" s="73" t="str">
        <f>Class!A1</f>
        <v>辛多雷宝珠</v>
      </c>
      <c r="B13" s="68" t="s">
        <v>636</v>
      </c>
    </row>
    <row r="14" spans="1:21" ht="16.5" x14ac:dyDescent="0.35">
      <c r="A14" s="73" t="str">
        <f>Class!A10</f>
        <v>重铸的坚韧徽章</v>
      </c>
      <c r="B14" s="68" t="s">
        <v>636</v>
      </c>
    </row>
    <row r="15" spans="1:21" ht="16.5" x14ac:dyDescent="0.35">
      <c r="A15" s="73" t="str">
        <f>Class!A20</f>
        <v>圣光的正义</v>
      </c>
      <c r="B15" s="68" t="s">
        <v>636</v>
      </c>
    </row>
    <row r="16" spans="1:21" ht="16.5" x14ac:dyDescent="0.35">
      <c r="A16" s="73" t="str">
        <f>Class!A29</f>
        <v>祈福</v>
      </c>
      <c r="B16" s="68" t="s">
        <v>636</v>
      </c>
    </row>
    <row r="17" spans="1:11" ht="16.5" x14ac:dyDescent="0.35">
      <c r="A17" s="73" t="str">
        <f>Class!A39</f>
        <v>塞纳留斯的号角</v>
      </c>
      <c r="B17" s="68" t="s">
        <v>636</v>
      </c>
    </row>
    <row r="18" spans="1:11" ht="16.5" x14ac:dyDescent="0.35">
      <c r="A18" s="73" t="str">
        <f>Class!A48</f>
        <v>部落旗帜</v>
      </c>
      <c r="B18" s="68" t="s">
        <v>636</v>
      </c>
    </row>
    <row r="19" spans="1:11" ht="16.5" x14ac:dyDescent="0.35">
      <c r="A19" s="73" t="str">
        <f>Class!A57</f>
        <v>科勒恩的刺杀匕首</v>
      </c>
      <c r="B19" s="68" t="s">
        <v>636</v>
      </c>
    </row>
    <row r="20" spans="1:11" ht="16.5" x14ac:dyDescent="0.35">
      <c r="A20" s="73" t="str">
        <f>Class!A67</f>
        <v>上古守护者的长弓</v>
      </c>
      <c r="B20" s="68" t="s">
        <v>636</v>
      </c>
    </row>
    <row r="21" spans="1:11" ht="16.5" x14ac:dyDescent="0.35">
      <c r="A21" s="73" t="str">
        <f>Class!A76</f>
        <v>雷基·冬寒的护命匣</v>
      </c>
      <c r="B21" s="68" t="s">
        <v>636</v>
      </c>
    </row>
    <row r="22" spans="1:11" ht="16.5" x14ac:dyDescent="0.35">
      <c r="A22" s="73" t="str">
        <f>Class!A85</f>
        <v>咒逐</v>
      </c>
      <c r="B22" s="68" t="s">
        <v>636</v>
      </c>
    </row>
    <row r="23" spans="1:11" ht="16.5" x14ac:dyDescent="0.35">
      <c r="A23" s="73" t="str">
        <f>Class!A94</f>
        <v>罕见的雷电花芯</v>
      </c>
      <c r="B23" s="68" t="s">
        <v>636</v>
      </c>
    </row>
    <row r="24" spans="1:11" x14ac:dyDescent="0.2">
      <c r="A24" s="73"/>
    </row>
    <row r="25" spans="1:11" ht="16.5" x14ac:dyDescent="0.35">
      <c r="A25" s="73" t="e">
        <f>Rare!#REF!</f>
        <v>#REF!</v>
      </c>
      <c r="B25" s="68" t="s">
        <v>637</v>
      </c>
      <c r="C25" s="74">
        <v>15</v>
      </c>
      <c r="D25" s="74">
        <v>10</v>
      </c>
      <c r="E25" s="74">
        <v>11</v>
      </c>
      <c r="F25" s="74"/>
      <c r="G25" s="74"/>
      <c r="H25" s="74"/>
      <c r="I25" s="74">
        <v>7</v>
      </c>
      <c r="J25" s="66">
        <f t="shared" ref="J25:J40" si="0">SUM(C25:I25)</f>
        <v>43</v>
      </c>
      <c r="K25" s="73" t="s">
        <v>638</v>
      </c>
    </row>
    <row r="26" spans="1:11" ht="16.5" x14ac:dyDescent="0.35">
      <c r="A26" s="73" t="e">
        <f>Rare!#REF!</f>
        <v>#REF!</v>
      </c>
      <c r="B26" s="68" t="s">
        <v>637</v>
      </c>
      <c r="C26" s="74">
        <v>25</v>
      </c>
      <c r="D26" s="74"/>
      <c r="E26" s="74">
        <v>11</v>
      </c>
      <c r="F26" s="74"/>
      <c r="G26" s="74"/>
      <c r="H26" s="74"/>
      <c r="I26" s="74">
        <v>7</v>
      </c>
      <c r="J26" s="66">
        <f t="shared" si="0"/>
        <v>43</v>
      </c>
      <c r="K26" s="73" t="s">
        <v>639</v>
      </c>
    </row>
    <row r="27" spans="1:11" ht="16.5" x14ac:dyDescent="0.35">
      <c r="A27" s="73" t="str">
        <f>Rare!A11</f>
        <v>战歌之鼓</v>
      </c>
      <c r="B27" s="68" t="s">
        <v>637</v>
      </c>
      <c r="C27" s="74"/>
      <c r="D27" s="74"/>
      <c r="E27" s="74"/>
      <c r="F27" s="74">
        <v>11</v>
      </c>
      <c r="G27" s="74">
        <v>13</v>
      </c>
      <c r="H27" s="74">
        <v>12</v>
      </c>
      <c r="I27" s="74">
        <v>7</v>
      </c>
      <c r="J27" s="66">
        <f t="shared" si="0"/>
        <v>43</v>
      </c>
      <c r="K27" s="73" t="s">
        <v>640</v>
      </c>
    </row>
    <row r="28" spans="1:11" ht="16.5" x14ac:dyDescent="0.35">
      <c r="A28" s="73" t="str">
        <f>Rare!A20</f>
        <v>托尔贝恩</v>
      </c>
      <c r="B28" s="68" t="s">
        <v>637</v>
      </c>
      <c r="C28" s="74"/>
      <c r="D28" s="74">
        <v>9</v>
      </c>
      <c r="E28" s="74"/>
      <c r="F28" s="74">
        <v>17</v>
      </c>
      <c r="G28" s="74">
        <v>12</v>
      </c>
      <c r="H28" s="74"/>
      <c r="I28" s="74">
        <v>6</v>
      </c>
      <c r="J28" s="66">
        <f t="shared" si="0"/>
        <v>44</v>
      </c>
      <c r="K28" s="73" t="s">
        <v>641</v>
      </c>
    </row>
    <row r="29" spans="1:11" ht="16.5" x14ac:dyDescent="0.35">
      <c r="A29" s="73" t="str">
        <f>Rare!A25</f>
        <v>血吼</v>
      </c>
      <c r="B29" s="68" t="s">
        <v>637</v>
      </c>
      <c r="C29" s="74"/>
      <c r="D29" s="74"/>
      <c r="E29" s="74"/>
      <c r="F29" s="74">
        <v>10</v>
      </c>
      <c r="G29" s="74">
        <v>12</v>
      </c>
      <c r="H29" s="74">
        <v>15</v>
      </c>
      <c r="I29" s="74">
        <v>7</v>
      </c>
      <c r="J29" s="66">
        <f t="shared" si="0"/>
        <v>44</v>
      </c>
      <c r="K29" s="73" t="s">
        <v>642</v>
      </c>
    </row>
    <row r="30" spans="1:11" ht="16.5" x14ac:dyDescent="0.35">
      <c r="A30" s="73" t="str">
        <f>Rare!A30</f>
        <v>熔火犬牙</v>
      </c>
      <c r="B30" s="68" t="s">
        <v>637</v>
      </c>
      <c r="C30" s="74">
        <v>7</v>
      </c>
      <c r="D30" s="74"/>
      <c r="E30" s="74"/>
      <c r="F30" s="74"/>
      <c r="G30" s="74">
        <v>14</v>
      </c>
      <c r="H30" s="74">
        <v>17</v>
      </c>
      <c r="I30" s="74">
        <v>6</v>
      </c>
      <c r="J30" s="66">
        <f t="shared" si="0"/>
        <v>44</v>
      </c>
      <c r="K30" s="73" t="s">
        <v>643</v>
      </c>
    </row>
    <row r="31" spans="1:11" ht="16.5" x14ac:dyDescent="0.35">
      <c r="A31" s="73" t="str">
        <f>Rare!A35</f>
        <v>维斯卡格</v>
      </c>
      <c r="B31" s="68" t="s">
        <v>637</v>
      </c>
      <c r="C31" s="74">
        <v>11</v>
      </c>
      <c r="D31" s="74"/>
      <c r="E31" s="74">
        <v>12</v>
      </c>
      <c r="F31" s="74">
        <v>14</v>
      </c>
      <c r="G31" s="74"/>
      <c r="H31" s="74"/>
      <c r="I31" s="74">
        <v>7</v>
      </c>
      <c r="J31" s="66">
        <f t="shared" si="0"/>
        <v>44</v>
      </c>
      <c r="K31" s="73" t="s">
        <v>644</v>
      </c>
    </row>
    <row r="32" spans="1:11" ht="16.5" x14ac:dyDescent="0.35">
      <c r="A32" s="73" t="str">
        <f>Rare!A41</f>
        <v>风暴狮角</v>
      </c>
      <c r="B32" s="68" t="s">
        <v>637</v>
      </c>
      <c r="C32" s="74"/>
      <c r="D32" s="74">
        <v>20</v>
      </c>
      <c r="E32" s="74"/>
      <c r="F32" s="74"/>
      <c r="G32" s="74">
        <v>10</v>
      </c>
      <c r="H32" s="74">
        <v>7</v>
      </c>
      <c r="I32" s="74">
        <v>7</v>
      </c>
      <c r="J32" s="66">
        <f t="shared" si="0"/>
        <v>44</v>
      </c>
      <c r="K32" s="73" t="s">
        <v>645</v>
      </c>
    </row>
    <row r="33" spans="1:11" ht="16.5" x14ac:dyDescent="0.35">
      <c r="A33" s="73" t="str">
        <f>Rare!A46</f>
        <v>诅咒铠甲</v>
      </c>
      <c r="B33" s="68" t="s">
        <v>637</v>
      </c>
      <c r="C33" s="74">
        <v>10</v>
      </c>
      <c r="D33" s="74"/>
      <c r="E33" s="74"/>
      <c r="F33" s="74"/>
      <c r="G33" s="74">
        <v>15</v>
      </c>
      <c r="H33" s="74">
        <v>12</v>
      </c>
      <c r="I33" s="74">
        <v>7</v>
      </c>
      <c r="J33" s="66">
        <f t="shared" si="0"/>
        <v>44</v>
      </c>
      <c r="K33" s="73" t="s">
        <v>646</v>
      </c>
    </row>
    <row r="34" spans="1:11" ht="16.5" x14ac:dyDescent="0.35">
      <c r="A34" s="73" t="str">
        <f>Rare!A53</f>
        <v>阿曼尼帝国壁垒</v>
      </c>
      <c r="B34" s="68" t="s">
        <v>637</v>
      </c>
      <c r="C34" s="74">
        <v>11</v>
      </c>
      <c r="D34" s="74"/>
      <c r="E34" s="74"/>
      <c r="F34" s="74"/>
      <c r="G34" s="74">
        <v>15</v>
      </c>
      <c r="H34" s="74">
        <v>12</v>
      </c>
      <c r="I34" s="74">
        <v>6</v>
      </c>
      <c r="J34" s="66">
        <f t="shared" si="0"/>
        <v>44</v>
      </c>
      <c r="K34" s="73" t="s">
        <v>647</v>
      </c>
    </row>
    <row r="35" spans="1:11" ht="16.5" x14ac:dyDescent="0.35">
      <c r="A35" s="73" t="str">
        <f>Rare!A59</f>
        <v>末日防御者徽记</v>
      </c>
      <c r="B35" s="68" t="s">
        <v>637</v>
      </c>
      <c r="C35" s="74"/>
      <c r="D35" s="74"/>
      <c r="E35" s="74">
        <v>15</v>
      </c>
      <c r="F35" s="74">
        <v>14</v>
      </c>
      <c r="G35" s="74">
        <v>9</v>
      </c>
      <c r="H35" s="74"/>
      <c r="I35" s="74">
        <v>6</v>
      </c>
      <c r="J35" s="66">
        <f t="shared" si="0"/>
        <v>44</v>
      </c>
      <c r="K35" s="73" t="s">
        <v>648</v>
      </c>
    </row>
    <row r="36" spans="1:11" ht="16.5" x14ac:dyDescent="0.35">
      <c r="A36" s="73" t="str">
        <f>Rare!A65</f>
        <v>埃兰的镇定宝石</v>
      </c>
      <c r="B36" s="68" t="s">
        <v>637</v>
      </c>
      <c r="C36" s="74"/>
      <c r="D36" s="74">
        <v>9</v>
      </c>
      <c r="E36" s="74">
        <v>13</v>
      </c>
      <c r="F36" s="74"/>
      <c r="G36" s="74"/>
      <c r="H36" s="74">
        <v>15</v>
      </c>
      <c r="I36" s="74">
        <v>7</v>
      </c>
      <c r="J36" s="66">
        <f t="shared" si="0"/>
        <v>44</v>
      </c>
      <c r="K36" s="73" t="s">
        <v>649</v>
      </c>
    </row>
    <row r="37" spans="1:11" ht="16.5" x14ac:dyDescent="0.35">
      <c r="A37" s="73" t="str">
        <f>Rare!A71</f>
        <v>纯净秘法</v>
      </c>
      <c r="B37" s="68" t="s">
        <v>637</v>
      </c>
      <c r="C37" s="74">
        <v>11</v>
      </c>
      <c r="D37" s="74">
        <v>13</v>
      </c>
      <c r="E37" s="74">
        <v>13</v>
      </c>
      <c r="F37" s="74"/>
      <c r="G37" s="74"/>
      <c r="H37" s="74"/>
      <c r="I37" s="74">
        <v>7</v>
      </c>
      <c r="J37" s="66">
        <f t="shared" si="0"/>
        <v>44</v>
      </c>
      <c r="K37" s="73" t="s">
        <v>650</v>
      </c>
    </row>
    <row r="38" spans="1:11" ht="16.5" x14ac:dyDescent="0.35">
      <c r="A38" s="73" t="str">
        <f>Rare!A74</f>
        <v>妖术之颅</v>
      </c>
      <c r="B38" s="68" t="s">
        <v>637</v>
      </c>
      <c r="C38" s="74"/>
      <c r="D38" s="74">
        <v>10</v>
      </c>
      <c r="E38" s="74">
        <v>9</v>
      </c>
      <c r="F38" s="74">
        <v>14</v>
      </c>
      <c r="G38" s="74"/>
      <c r="H38" s="74">
        <v>10</v>
      </c>
      <c r="I38" s="74"/>
      <c r="J38" s="66">
        <f t="shared" si="0"/>
        <v>43</v>
      </c>
      <c r="K38" s="73" t="s">
        <v>651</v>
      </c>
    </row>
    <row r="39" spans="1:11" ht="16.5" x14ac:dyDescent="0.35">
      <c r="A39" s="73" t="str">
        <f>Rare!A79</f>
        <v>暗影烈焰法杖</v>
      </c>
      <c r="B39" s="68" t="s">
        <v>637</v>
      </c>
      <c r="C39" s="74">
        <v>10</v>
      </c>
      <c r="D39" s="74">
        <v>13</v>
      </c>
      <c r="E39" s="74"/>
      <c r="F39" s="74">
        <v>14</v>
      </c>
      <c r="G39" s="74"/>
      <c r="H39" s="74"/>
      <c r="I39" s="74">
        <v>7</v>
      </c>
      <c r="J39" s="66">
        <f t="shared" si="0"/>
        <v>44</v>
      </c>
      <c r="K39" s="73" t="s">
        <v>652</v>
      </c>
    </row>
    <row r="40" spans="1:11" ht="16.5" x14ac:dyDescent="0.35">
      <c r="A40" s="73" t="str">
        <f>Rare!A84</f>
        <v>潮汐指环</v>
      </c>
      <c r="B40" s="68" t="s">
        <v>637</v>
      </c>
      <c r="C40" s="74"/>
      <c r="D40" s="74">
        <v>16</v>
      </c>
      <c r="E40" s="74">
        <v>16</v>
      </c>
      <c r="F40" s="74">
        <v>6</v>
      </c>
      <c r="G40" s="74"/>
      <c r="H40" s="74"/>
      <c r="I40" s="74">
        <v>6</v>
      </c>
      <c r="J40" s="66">
        <f t="shared" si="0"/>
        <v>44</v>
      </c>
      <c r="K40" s="73" t="s">
        <v>653</v>
      </c>
    </row>
    <row r="41" spans="1:11" x14ac:dyDescent="0.2">
      <c r="C41" s="66">
        <f t="shared" ref="C41:I41" si="1">SUM(C25:C40)</f>
        <v>100</v>
      </c>
      <c r="D41" s="66">
        <f t="shared" si="1"/>
        <v>100</v>
      </c>
      <c r="E41" s="66">
        <f t="shared" si="1"/>
        <v>100</v>
      </c>
      <c r="F41" s="66">
        <f t="shared" si="1"/>
        <v>100</v>
      </c>
      <c r="G41" s="66">
        <f t="shared" si="1"/>
        <v>100</v>
      </c>
      <c r="H41" s="66">
        <f t="shared" si="1"/>
        <v>100</v>
      </c>
      <c r="I41" s="66">
        <f t="shared" si="1"/>
        <v>100</v>
      </c>
    </row>
    <row r="42" spans="1:11" x14ac:dyDescent="0.2">
      <c r="A42" s="75" t="e">
        <f>Legendary!#REF!</f>
        <v>#REF!</v>
      </c>
    </row>
    <row r="43" spans="1:11" x14ac:dyDescent="0.2">
      <c r="A43" s="75" t="e">
        <f>Legendary!#REF!</f>
        <v>#REF!</v>
      </c>
    </row>
    <row r="44" spans="1:11" ht="16.5" x14ac:dyDescent="0.35">
      <c r="A44" s="75" t="s">
        <v>654</v>
      </c>
      <c r="B44" s="68" t="s">
        <v>635</v>
      </c>
    </row>
    <row r="45" spans="1:11" x14ac:dyDescent="0.2">
      <c r="A45" s="75" t="e">
        <f>Rare!#REF!</f>
        <v>#REF!</v>
      </c>
    </row>
    <row r="46" spans="1:11" x14ac:dyDescent="0.2">
      <c r="A46" s="75" t="e">
        <f>#REF!</f>
        <v>#REF!</v>
      </c>
    </row>
    <row r="47" spans="1:11" x14ac:dyDescent="0.2">
      <c r="A47" s="75" t="e">
        <f>#REF!</f>
        <v>#REF!</v>
      </c>
    </row>
    <row r="48" spans="1:11" x14ac:dyDescent="0.2">
      <c r="A48" s="75" t="e">
        <f>#REF!</f>
        <v>#REF!</v>
      </c>
    </row>
    <row r="49" spans="1:3" x14ac:dyDescent="0.2">
      <c r="A49" s="75" t="s">
        <v>195</v>
      </c>
    </row>
    <row r="51" spans="1:3" x14ac:dyDescent="0.2">
      <c r="A51" s="75" t="str">
        <f>Consumable!E2</f>
        <v>埃兰的反制卷轴</v>
      </c>
    </row>
    <row r="52" spans="1:3" x14ac:dyDescent="0.2">
      <c r="A52" s="75" t="str">
        <f>Consumable!E3</f>
        <v>加速卷轴</v>
      </c>
    </row>
    <row r="53" spans="1:3" x14ac:dyDescent="0.2">
      <c r="A53" s="75" t="str">
        <f>Consumable!E4</f>
        <v>狂热卷轴</v>
      </c>
    </row>
    <row r="54" spans="1:3" x14ac:dyDescent="0.2">
      <c r="A54" s="75" t="str">
        <f>Consumable!E5</f>
        <v>守护卷轴</v>
      </c>
    </row>
    <row r="55" spans="1:3" x14ac:dyDescent="0.2">
      <c r="A55" s="75" t="str">
        <f>Consumable!E6</f>
        <v>魔法卷轴</v>
      </c>
    </row>
    <row r="56" spans="1:3" x14ac:dyDescent="0.2">
      <c r="A56" s="73" t="str">
        <f>Consumable!E7</f>
        <v>医疗卷轴</v>
      </c>
    </row>
    <row r="57" spans="1:3" x14ac:dyDescent="0.2">
      <c r="A57" s="72" t="str">
        <f>Consumable!E8</f>
        <v>末日审判卷轴</v>
      </c>
    </row>
    <row r="58" spans="1:3" x14ac:dyDescent="0.2">
      <c r="A58" s="75" t="str">
        <f>Consumable!E9</f>
        <v>野兽卷轴</v>
      </c>
    </row>
    <row r="59" spans="1:3" x14ac:dyDescent="0.2">
      <c r="A59" s="73" t="str">
        <f>Consumable!E10</f>
        <v>杀戮卷轴</v>
      </c>
    </row>
    <row r="60" spans="1:3" x14ac:dyDescent="0.2">
      <c r="A60" s="73" t="str">
        <f>Consumable!E11</f>
        <v>庇护所卷轴</v>
      </c>
      <c r="C60" s="66">
        <v>1</v>
      </c>
    </row>
    <row r="61" spans="1:3" x14ac:dyDescent="0.2">
      <c r="A61" s="75" t="str">
        <f>Consumable!E12</f>
        <v>绝缘卷轴</v>
      </c>
    </row>
    <row r="62" spans="1:3" x14ac:dyDescent="0.2">
      <c r="A62" s="75" t="str">
        <f>Consumable!E13</f>
        <v>大型驱魔卷轴</v>
      </c>
    </row>
    <row r="63" spans="1:3" x14ac:dyDescent="0.2">
      <c r="A63" s="75" t="str">
        <f>Consumable!E14</f>
        <v>群体传送卷轴</v>
      </c>
    </row>
    <row r="64" spans="1:3" x14ac:dyDescent="0.2">
      <c r="A64" s="75" t="str">
        <f>Consumable!E15</f>
        <v>腐蚀卷轴</v>
      </c>
    </row>
    <row r="65" spans="1:1" x14ac:dyDescent="0.2">
      <c r="A65" s="73" t="str">
        <f>Consumable!E16</f>
        <v>女妖之嚎卷轴</v>
      </c>
    </row>
    <row r="66" spans="1:1" x14ac:dyDescent="0.2">
      <c r="A66" s="72" t="str">
        <f>Consumable!E17</f>
        <v>虚弱诅咒卷轴</v>
      </c>
    </row>
    <row r="67" spans="1:1" x14ac:dyDescent="0.2">
      <c r="A67" s="72">
        <f>Consumable!E18</f>
        <v>0</v>
      </c>
    </row>
    <row r="68" spans="1:1" x14ac:dyDescent="0.2">
      <c r="A68" s="75" t="str">
        <f>Consumable!E51</f>
        <v>简易治疗符咒</v>
      </c>
    </row>
    <row r="69" spans="1:1" x14ac:dyDescent="0.2">
      <c r="A69" s="75" t="str">
        <f>Consumable!E52</f>
        <v>驱散术符咒</v>
      </c>
    </row>
    <row r="70" spans="1:1" x14ac:dyDescent="0.2">
      <c r="A70" s="75" t="str">
        <f>Consumable!E53</f>
        <v>治疗结界符咒</v>
      </c>
    </row>
    <row r="71" spans="1:1" x14ac:dyDescent="0.2">
      <c r="A71" s="75" t="str">
        <f>Consumable!E54</f>
        <v>心灵之火符咒</v>
      </c>
    </row>
    <row r="72" spans="1:1" x14ac:dyDescent="0.2">
      <c r="A72" s="73" t="str">
        <f>Consumable!E55</f>
        <v>闪电链符咒</v>
      </c>
    </row>
    <row r="73" spans="1:1" x14ac:dyDescent="0.2">
      <c r="A73" s="73" t="str">
        <f>Consumable!E56</f>
        <v>死亡之指符咒</v>
      </c>
    </row>
    <row r="74" spans="1:1" x14ac:dyDescent="0.2">
      <c r="A74" s="72" t="str">
        <f>Consumable!E57</f>
        <v>生命虹吸符咒</v>
      </c>
    </row>
    <row r="75" spans="1:1" x14ac:dyDescent="0.2">
      <c r="A75" s="72" t="str">
        <f>Consumable!E58</f>
        <v>恶魔符文</v>
      </c>
    </row>
    <row r="76" spans="1:1" x14ac:dyDescent="0.2">
      <c r="A76" s="72">
        <f>Consumable!E60</f>
        <v>0</v>
      </c>
    </row>
    <row r="77" spans="1:1" x14ac:dyDescent="0.2">
      <c r="A77" s="66" t="str">
        <f>Consumable!E19</f>
        <v>生命药水</v>
      </c>
    </row>
    <row r="78" spans="1:1" x14ac:dyDescent="0.2">
      <c r="A78" s="66" t="str">
        <f>Consumable!E20</f>
        <v>魔法药水</v>
      </c>
    </row>
    <row r="79" spans="1:1" x14ac:dyDescent="0.2">
      <c r="A79" s="75" t="str">
        <f>Consumable!E21</f>
        <v>吸血药水</v>
      </c>
    </row>
    <row r="80" spans="1:1" x14ac:dyDescent="0.2">
      <c r="A80" s="75" t="str">
        <f>Consumable!E22</f>
        <v>再生药水</v>
      </c>
    </row>
    <row r="81" spans="1:1" x14ac:dyDescent="0.2">
      <c r="A81" s="75" t="str">
        <f>Consumable!E23</f>
        <v>清晰预兆药水</v>
      </c>
    </row>
    <row r="82" spans="1:1" x14ac:dyDescent="0.2">
      <c r="A82" s="72" t="str">
        <f>Consumable!E24</f>
        <v>魔力之源</v>
      </c>
    </row>
    <row r="83" spans="1:1" x14ac:dyDescent="0.2">
      <c r="A83" s="75" t="str">
        <f>Consumable!E25</f>
        <v>宁静药水</v>
      </c>
    </row>
    <row r="84" spans="1:1" x14ac:dyDescent="0.2">
      <c r="A84" s="75" t="str">
        <f>Consumable!E26</f>
        <v>大生命药水</v>
      </c>
    </row>
    <row r="85" spans="1:1" x14ac:dyDescent="0.2">
      <c r="A85" s="73" t="str">
        <f>Consumable!E27</f>
        <v>魔导师药剂</v>
      </c>
    </row>
    <row r="86" spans="1:1" x14ac:dyDescent="0.2">
      <c r="A86" s="73" t="str">
        <f>Consumable!E28</f>
        <v>战斗大师药剂</v>
      </c>
    </row>
    <row r="87" spans="1:1" x14ac:dyDescent="0.2">
      <c r="A87" s="75" t="str">
        <f>Consumable!E29</f>
        <v>皇帝的新药</v>
      </c>
    </row>
    <row r="88" spans="1:1" x14ac:dyDescent="0.2">
      <c r="A88" s="75" t="str">
        <f>Consumable!E30</f>
        <v>转换药剂</v>
      </c>
    </row>
    <row r="89" spans="1:1" x14ac:dyDescent="0.2">
      <c r="A89" s="75">
        <f>Consumable!E31</f>
        <v>0</v>
      </c>
    </row>
    <row r="90" spans="1:1" x14ac:dyDescent="0.2">
      <c r="A90" s="73" t="str">
        <f>Consumable!E32</f>
        <v>护盾药剂</v>
      </c>
    </row>
    <row r="91" spans="1:1" x14ac:dyDescent="0.2">
      <c r="A91" s="73" t="str">
        <f>Consumable!E33</f>
        <v>壁垒药剂</v>
      </c>
    </row>
    <row r="92" spans="1:1" x14ac:dyDescent="0.2">
      <c r="A92" s="75" t="str">
        <f>Consumable!E34</f>
        <v>闪避药水</v>
      </c>
    </row>
    <row r="93" spans="1:1" x14ac:dyDescent="0.2">
      <c r="A93" s="75" t="str">
        <f>Consumable!E35</f>
        <v>较小的无敌药水</v>
      </c>
    </row>
    <row r="94" spans="1:1" x14ac:dyDescent="0.2">
      <c r="A94" s="73" t="str">
        <f>Consumable!E36</f>
        <v>无敌药水</v>
      </c>
    </row>
    <row r="95" spans="1:1" x14ac:dyDescent="0.2">
      <c r="A95" s="75" t="str">
        <f>Consumable!E37</f>
        <v>石皮药水</v>
      </c>
    </row>
    <row r="96" spans="1:1" x14ac:dyDescent="0.2">
      <c r="A96" s="75">
        <f>Consumable!E38</f>
        <v>0</v>
      </c>
    </row>
    <row r="97" spans="1:1" x14ac:dyDescent="0.2">
      <c r="A97" s="75" t="str">
        <f>Consumable!E39</f>
        <v>法能药水</v>
      </c>
    </row>
    <row r="98" spans="1:1" x14ac:dyDescent="0.2">
      <c r="A98" s="75" t="str">
        <f>Consumable!E40</f>
        <v>法术掌控药剂</v>
      </c>
    </row>
    <row r="99" spans="1:1" x14ac:dyDescent="0.2">
      <c r="A99" s="75" t="str">
        <f>Consumable!E41</f>
        <v>秘法药水</v>
      </c>
    </row>
    <row r="100" spans="1:1" x14ac:dyDescent="0.2">
      <c r="A100" s="75">
        <f>Consumable!E42</f>
        <v>0</v>
      </c>
    </row>
    <row r="101" spans="1:1" x14ac:dyDescent="0.2">
      <c r="A101" s="75" t="str">
        <f>Consumable!E43</f>
        <v>愤怒施法药水</v>
      </c>
    </row>
    <row r="102" spans="1:1" x14ac:dyDescent="0.2">
      <c r="A102" s="75" t="str">
        <f>Consumable!E44</f>
        <v>法术穿透药剂</v>
      </c>
    </row>
    <row r="103" spans="1:1" x14ac:dyDescent="0.2">
      <c r="A103" s="73" t="str">
        <f>Consumable!E45</f>
        <v>不稳定的药剂</v>
      </c>
    </row>
    <row r="104" spans="1:1" x14ac:dyDescent="0.2">
      <c r="A104" s="75">
        <f>Consumable!E46</f>
        <v>0</v>
      </c>
    </row>
    <row r="105" spans="1:1" x14ac:dyDescent="0.2">
      <c r="A105" s="75" t="str">
        <f>Consumable!E47</f>
        <v>敏捷药水</v>
      </c>
    </row>
    <row r="106" spans="1:1" x14ac:dyDescent="0.2">
      <c r="A106" s="75" t="str">
        <f>Consumable!E48</f>
        <v>敏锐药水</v>
      </c>
    </row>
    <row r="107" spans="1:1" x14ac:dyDescent="0.2">
      <c r="A107" s="75" t="str">
        <f>Consumable!E49</f>
        <v>迅捷药水</v>
      </c>
    </row>
    <row r="108" spans="1:1" x14ac:dyDescent="0.2">
      <c r="A108" s="72">
        <f>Consumable!E70</f>
        <v>0</v>
      </c>
    </row>
    <row r="109" spans="1:1" x14ac:dyDescent="0.2">
      <c r="A109" s="72">
        <f>Consumable!E71</f>
        <v>0</v>
      </c>
    </row>
    <row r="110" spans="1:1" x14ac:dyDescent="0.2">
      <c r="A110" s="72">
        <f>Consumable!E72</f>
        <v>0</v>
      </c>
    </row>
    <row r="111" spans="1:1" x14ac:dyDescent="0.2">
      <c r="A111" s="72">
        <f>Consumable!E73</f>
        <v>0</v>
      </c>
    </row>
    <row r="112" spans="1:1" x14ac:dyDescent="0.2">
      <c r="A112" s="72">
        <f>Consumable!E74</f>
        <v>0</v>
      </c>
    </row>
    <row r="113" spans="1:1" x14ac:dyDescent="0.2">
      <c r="A113" s="72">
        <f>Consumable!E75</f>
        <v>0</v>
      </c>
    </row>
    <row r="114" spans="1:1" x14ac:dyDescent="0.2">
      <c r="A114" s="72">
        <f>Consumable!E76</f>
        <v>0</v>
      </c>
    </row>
    <row r="115" spans="1:1" x14ac:dyDescent="0.2">
      <c r="A115" s="72">
        <f>Consumable!E77</f>
        <v>0</v>
      </c>
    </row>
    <row r="116" spans="1:1" x14ac:dyDescent="0.2">
      <c r="A116" s="75"/>
    </row>
  </sheetData>
  <mergeCells count="1">
    <mergeCell ref="A1:J1"/>
  </mergeCells>
  <phoneticPr fontId="22" type="noConversion"/>
  <conditionalFormatting sqref="C25:I40">
    <cfRule type="cellIs" dxfId="5" priority="1" operator="greaterThan">
      <formula>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T120"/>
  <sheetViews>
    <sheetView workbookViewId="0">
      <pane ySplit="1" topLeftCell="A2" activePane="bottomLeft" state="frozen"/>
      <selection pane="bottomLeft" activeCell="C3" sqref="C3"/>
    </sheetView>
  </sheetViews>
  <sheetFormatPr defaultColWidth="14.42578125" defaultRowHeight="12.75" x14ac:dyDescent="0.2"/>
  <cols>
    <col min="1" max="1" width="15.28515625" style="66" bestFit="1" customWidth="1"/>
    <col min="2" max="2" width="6.140625" style="66" bestFit="1" customWidth="1"/>
    <col min="3" max="3" width="10.140625" style="66" bestFit="1" customWidth="1"/>
    <col min="4" max="4" width="17.42578125" style="66" bestFit="1" customWidth="1"/>
    <col min="5" max="5" width="10.5703125" style="66" bestFit="1" customWidth="1"/>
    <col min="6" max="6" width="5.42578125" style="66" bestFit="1" customWidth="1"/>
    <col min="7" max="7" width="9.140625" style="66" bestFit="1" customWidth="1"/>
    <col min="8" max="8" width="6.140625" style="66" bestFit="1" customWidth="1"/>
    <col min="9" max="9" width="9.140625" style="66" bestFit="1" customWidth="1"/>
    <col min="10" max="10" width="17.28515625" style="66" customWidth="1"/>
    <col min="11" max="11" width="6.140625" style="66" bestFit="1" customWidth="1"/>
    <col min="12" max="12" width="15.28515625" style="66" bestFit="1" customWidth="1"/>
    <col min="13" max="20" width="17.28515625" style="66" customWidth="1"/>
    <col min="21" max="16384" width="14.42578125" style="66"/>
  </cols>
  <sheetData>
    <row r="1" spans="1:20" x14ac:dyDescent="0.2">
      <c r="B1" s="67" t="s">
        <v>620</v>
      </c>
      <c r="C1" s="68" t="s">
        <v>0</v>
      </c>
      <c r="D1" s="68" t="s">
        <v>621</v>
      </c>
      <c r="E1" s="68" t="s">
        <v>1</v>
      </c>
      <c r="F1" s="67" t="s">
        <v>622</v>
      </c>
      <c r="G1" s="67" t="s">
        <v>623</v>
      </c>
      <c r="H1" s="67" t="s">
        <v>624</v>
      </c>
      <c r="I1" s="67" t="s">
        <v>625</v>
      </c>
      <c r="K1" s="67" t="s">
        <v>2</v>
      </c>
      <c r="L1" s="68" t="s">
        <v>3</v>
      </c>
    </row>
    <row r="2" spans="1:20" x14ac:dyDescent="0.2">
      <c r="A2" s="69" t="s">
        <v>4</v>
      </c>
      <c r="B2" s="70">
        <v>1</v>
      </c>
      <c r="C2" s="69">
        <v>25</v>
      </c>
      <c r="D2" s="69">
        <f>INT((ROW()-2)/4+1)*10000</f>
        <v>10000</v>
      </c>
      <c r="E2" s="69">
        <v>200000</v>
      </c>
      <c r="F2" s="70">
        <f t="shared" ref="F2:F97" si="0">D2/E2</f>
        <v>0.05</v>
      </c>
      <c r="G2" s="70">
        <f t="shared" ref="G2:G97" si="1">F2*B2</f>
        <v>0.05</v>
      </c>
      <c r="H2" s="70">
        <f>G2</f>
        <v>0.05</v>
      </c>
      <c r="I2" s="70">
        <f t="array" ref="I2">IF(IF(H2&lt;C2,G2,C2-"")&lt;0,0,IF(H2&lt;C2,G2,C2-""))</f>
        <v>0.05</v>
      </c>
      <c r="J2" s="69"/>
      <c r="K2" s="70">
        <f t="shared" ref="K2:K97" ca="1" si="2">RAND() * 100</f>
        <v>70.500284380012985</v>
      </c>
      <c r="L2" s="69" t="str">
        <f ca="1">IF(K2&lt;=C2, IF(K2&lt;H2,$A$2,IF(K2&lt;H3,$A$3, IF(K2&lt;H4,$A$4, IF(K2&lt;H5,$A$5, "NONE")))), "NONE")</f>
        <v>NONE</v>
      </c>
      <c r="M2" s="69"/>
      <c r="N2" s="69"/>
      <c r="O2" s="69"/>
      <c r="P2" s="69"/>
      <c r="Q2" s="69"/>
      <c r="R2" s="69"/>
      <c r="S2" s="69"/>
      <c r="T2" s="69"/>
    </row>
    <row r="3" spans="1:20" x14ac:dyDescent="0.2">
      <c r="A3" s="69" t="s">
        <v>192</v>
      </c>
      <c r="B3" s="70">
        <v>10</v>
      </c>
      <c r="C3" s="69">
        <f t="shared" ref="C3:C97" si="3">C2</f>
        <v>25</v>
      </c>
      <c r="D3" s="69">
        <f t="shared" ref="D3:D66" si="4">INT((ROW()-2)/4+1)*10000</f>
        <v>10000</v>
      </c>
      <c r="E3" s="69">
        <f t="shared" ref="E3:E97" si="5">E2</f>
        <v>200000</v>
      </c>
      <c r="F3" s="70">
        <f t="shared" si="0"/>
        <v>0.05</v>
      </c>
      <c r="G3" s="70">
        <f t="shared" si="1"/>
        <v>0.5</v>
      </c>
      <c r="H3" s="70">
        <f t="shared" ref="H3:H5" si="6">H2+G3</f>
        <v>0.55000000000000004</v>
      </c>
      <c r="I3" s="70">
        <f t="shared" ref="I3:I5" si="7">IF(IF(H3&lt;C3,G3,C3-H2)&lt;0,0,IF(H3&lt;C3,G3,C3-H2))</f>
        <v>0.5</v>
      </c>
      <c r="J3" s="69"/>
      <c r="K3" s="70">
        <f t="shared" ca="1" si="2"/>
        <v>56.524556057939165</v>
      </c>
      <c r="L3" s="69" t="str">
        <f ca="1">IF(K3&lt;=C3, IF(K3&lt;H2,$A$2,IF(K3&lt;H3,$A$3, IF(K3&lt;H4,$A$4, IF(K3&lt;H5,$A$5, "NONE")))), "NONE")</f>
        <v>NONE</v>
      </c>
      <c r="M3" s="69"/>
      <c r="N3" s="69"/>
      <c r="O3" s="69"/>
      <c r="P3" s="69"/>
      <c r="Q3" s="69"/>
      <c r="R3" s="69"/>
      <c r="S3" s="69"/>
      <c r="T3" s="69"/>
    </row>
    <row r="4" spans="1:20" x14ac:dyDescent="0.2">
      <c r="A4" s="69" t="s">
        <v>193</v>
      </c>
      <c r="B4" s="70">
        <v>0</v>
      </c>
      <c r="C4" s="69">
        <f t="shared" si="3"/>
        <v>25</v>
      </c>
      <c r="D4" s="69">
        <f t="shared" si="4"/>
        <v>10000</v>
      </c>
      <c r="E4" s="69">
        <f t="shared" si="5"/>
        <v>200000</v>
      </c>
      <c r="F4" s="70">
        <f t="shared" si="0"/>
        <v>0.05</v>
      </c>
      <c r="G4" s="70">
        <f t="shared" si="1"/>
        <v>0</v>
      </c>
      <c r="H4" s="70">
        <f t="shared" si="6"/>
        <v>0.55000000000000004</v>
      </c>
      <c r="I4" s="70">
        <f t="shared" si="7"/>
        <v>0</v>
      </c>
      <c r="J4" s="69"/>
      <c r="K4" s="70">
        <f t="shared" ca="1" si="2"/>
        <v>83.373974588202643</v>
      </c>
      <c r="L4" s="69" t="str">
        <f ca="1">IF(K4&lt;=C4, IF(K4&lt;H2,$A$2,IF(K4&lt;H3,$A$3, IF(K4&lt;H4,$A$4, IF(K4&lt;H5,$A$5, "NONE")))), "NONE")</f>
        <v>NONE</v>
      </c>
      <c r="M4" s="69"/>
      <c r="N4" s="69"/>
      <c r="O4" s="69"/>
      <c r="P4" s="69"/>
      <c r="Q4" s="69"/>
      <c r="R4" s="69"/>
      <c r="S4" s="69"/>
      <c r="T4" s="69"/>
    </row>
    <row r="5" spans="1:20" x14ac:dyDescent="0.2">
      <c r="A5" s="69" t="s">
        <v>194</v>
      </c>
      <c r="B5" s="70">
        <v>0</v>
      </c>
      <c r="C5" s="69">
        <f t="shared" si="3"/>
        <v>25</v>
      </c>
      <c r="D5" s="69">
        <f t="shared" si="4"/>
        <v>10000</v>
      </c>
      <c r="E5" s="69">
        <f t="shared" si="5"/>
        <v>200000</v>
      </c>
      <c r="F5" s="70">
        <f t="shared" si="0"/>
        <v>0.05</v>
      </c>
      <c r="G5" s="70">
        <f t="shared" si="1"/>
        <v>0</v>
      </c>
      <c r="H5" s="70">
        <f t="shared" si="6"/>
        <v>0.55000000000000004</v>
      </c>
      <c r="I5" s="70">
        <f t="shared" si="7"/>
        <v>0</v>
      </c>
      <c r="J5" s="69"/>
      <c r="K5" s="70">
        <f t="shared" ca="1" si="2"/>
        <v>76.038608482829403</v>
      </c>
      <c r="L5" s="69" t="str">
        <f ca="1">IF(K5&lt;=C5, IF(K5&lt;H2,$A$2,IF(K5&lt;H3,$A$3, IF(K5&lt;H4,$A$4, IF(K5&lt;H5,$A$5, "NONE")))), "NONE")</f>
        <v>NONE</v>
      </c>
      <c r="M5" s="69"/>
      <c r="N5" s="69"/>
      <c r="O5" s="69"/>
      <c r="P5" s="69"/>
      <c r="Q5" s="69"/>
      <c r="R5" s="69"/>
      <c r="S5" s="69"/>
      <c r="T5" s="69"/>
    </row>
    <row r="6" spans="1:20" x14ac:dyDescent="0.2">
      <c r="B6" s="67">
        <f t="shared" ref="B6:B97" si="8">B2</f>
        <v>1</v>
      </c>
      <c r="C6" s="69">
        <f t="shared" si="3"/>
        <v>25</v>
      </c>
      <c r="D6" s="69">
        <f t="shared" si="4"/>
        <v>20000</v>
      </c>
      <c r="E6" s="69">
        <f t="shared" si="5"/>
        <v>200000</v>
      </c>
      <c r="F6" s="67">
        <f t="shared" si="0"/>
        <v>0.1</v>
      </c>
      <c r="G6" s="67">
        <f t="shared" si="1"/>
        <v>0.1</v>
      </c>
      <c r="H6" s="67">
        <f>G6</f>
        <v>0.1</v>
      </c>
      <c r="I6" s="67">
        <f t="array" ref="I6">IF(IF(H6&lt;C6,G6,C6-"")&lt;0,0,IF(H6&lt;C6,G6,C6-""))</f>
        <v>0.1</v>
      </c>
      <c r="K6" s="70">
        <f t="shared" ca="1" si="2"/>
        <v>64.080814774618133</v>
      </c>
      <c r="L6" s="69" t="str">
        <f ca="1">IF(K6&lt;=C6, IF(K6&lt;H6,$A$2,IF(K6&lt;H7,$A$3, IF(K6&lt;H8,$A$4, IF(K6&lt;H9,$A$5, "NONE")))), "NONE")</f>
        <v>NONE</v>
      </c>
    </row>
    <row r="7" spans="1:20" x14ac:dyDescent="0.2">
      <c r="B7" s="67">
        <f t="shared" si="8"/>
        <v>10</v>
      </c>
      <c r="C7" s="69">
        <f t="shared" si="3"/>
        <v>25</v>
      </c>
      <c r="D7" s="69">
        <f t="shared" si="4"/>
        <v>20000</v>
      </c>
      <c r="E7" s="69">
        <f t="shared" si="5"/>
        <v>200000</v>
      </c>
      <c r="F7" s="67">
        <f t="shared" si="0"/>
        <v>0.1</v>
      </c>
      <c r="G7" s="67">
        <f t="shared" si="1"/>
        <v>1</v>
      </c>
      <c r="H7" s="67">
        <f t="shared" ref="H7:H9" si="9">H6+G7</f>
        <v>1.1000000000000001</v>
      </c>
      <c r="I7" s="67">
        <f t="shared" ref="I7:I9" si="10">IF(IF(H7&lt;C7,G7,C7-H6)&lt;0,0,IF(H7&lt;C7,G7,C7-H6))</f>
        <v>1</v>
      </c>
      <c r="K7" s="70">
        <f t="shared" ca="1" si="2"/>
        <v>32.973065131582388</v>
      </c>
      <c r="L7" s="69" t="str">
        <f ca="1">IF(K7&lt;=C7, IF(K7&lt;H6,$A$2,IF(K7&lt;H7,$A$3, IF(K7&lt;H8,$A$4, IF(K7&lt;H9,$A$5, "NONE")))), "NONE")</f>
        <v>NONE</v>
      </c>
    </row>
    <row r="8" spans="1:20" x14ac:dyDescent="0.2">
      <c r="B8" s="67">
        <f t="shared" si="8"/>
        <v>0</v>
      </c>
      <c r="C8" s="69">
        <f t="shared" si="3"/>
        <v>25</v>
      </c>
      <c r="D8" s="69">
        <f t="shared" si="4"/>
        <v>20000</v>
      </c>
      <c r="E8" s="69">
        <f t="shared" si="5"/>
        <v>200000</v>
      </c>
      <c r="F8" s="67">
        <f t="shared" si="0"/>
        <v>0.1</v>
      </c>
      <c r="G8" s="67">
        <f t="shared" si="1"/>
        <v>0</v>
      </c>
      <c r="H8" s="67">
        <f t="shared" si="9"/>
        <v>1.1000000000000001</v>
      </c>
      <c r="I8" s="67">
        <f t="shared" si="10"/>
        <v>0</v>
      </c>
      <c r="K8" s="70">
        <f t="shared" ca="1" si="2"/>
        <v>21.838748671248197</v>
      </c>
      <c r="L8" s="69" t="str">
        <f ca="1">IF(K8&lt;=C8, IF(K8&lt;H6,$A$2,IF(K8&lt;H7,$A$3, IF(K8&lt;H8,$A$4, IF(K8&lt;H9,$A$5, "NONE")))), "NONE")</f>
        <v>NONE</v>
      </c>
    </row>
    <row r="9" spans="1:20" x14ac:dyDescent="0.2">
      <c r="B9" s="67">
        <f t="shared" si="8"/>
        <v>0</v>
      </c>
      <c r="C9" s="69">
        <f t="shared" si="3"/>
        <v>25</v>
      </c>
      <c r="D9" s="69">
        <f t="shared" si="4"/>
        <v>20000</v>
      </c>
      <c r="E9" s="69">
        <f t="shared" si="5"/>
        <v>200000</v>
      </c>
      <c r="F9" s="67">
        <f t="shared" si="0"/>
        <v>0.1</v>
      </c>
      <c r="G9" s="67">
        <f t="shared" si="1"/>
        <v>0</v>
      </c>
      <c r="H9" s="67">
        <f t="shared" si="9"/>
        <v>1.1000000000000001</v>
      </c>
      <c r="I9" s="67">
        <f t="shared" si="10"/>
        <v>0</v>
      </c>
      <c r="K9" s="70">
        <f t="shared" ca="1" si="2"/>
        <v>64.051984342370332</v>
      </c>
      <c r="L9" s="69" t="str">
        <f ca="1">IF(K9&lt;=C9, IF(K9&lt;H6,$A$2,IF(K9&lt;H7,$A$3, IF(K9&lt;H8,$A$4, IF(K9&lt;H9,$A$5, "NONE")))), "NONE")</f>
        <v>NONE</v>
      </c>
    </row>
    <row r="10" spans="1:20" x14ac:dyDescent="0.2">
      <c r="A10" s="69"/>
      <c r="B10" s="70">
        <f t="shared" si="8"/>
        <v>1</v>
      </c>
      <c r="C10" s="69">
        <f t="shared" si="3"/>
        <v>25</v>
      </c>
      <c r="D10" s="69">
        <f t="shared" si="4"/>
        <v>30000</v>
      </c>
      <c r="E10" s="69">
        <f t="shared" si="5"/>
        <v>200000</v>
      </c>
      <c r="F10" s="70">
        <f t="shared" si="0"/>
        <v>0.15</v>
      </c>
      <c r="G10" s="70">
        <f t="shared" si="1"/>
        <v>0.15</v>
      </c>
      <c r="H10" s="70">
        <f>G10</f>
        <v>0.15</v>
      </c>
      <c r="I10" s="70">
        <f t="array" ref="I10">IF(IF(H10&lt;C10,G10,C10-"")&lt;0,0,IF(H10&lt;C10,G10,C10-""))</f>
        <v>0.15</v>
      </c>
      <c r="J10" s="69"/>
      <c r="K10" s="70">
        <f t="shared" ca="1" si="2"/>
        <v>12.154550722296232</v>
      </c>
      <c r="L10" s="69" t="str">
        <f ca="1">IF(K10&lt;=C10, IF(K10&lt;H10,$A$2,IF(K10&lt;H11,$A$3, IF(K10&lt;H12,$A$4, IF(K10&lt;H13,$A$5, "NONE")))), "NONE")</f>
        <v>NONE</v>
      </c>
      <c r="M10" s="69"/>
      <c r="N10" s="69"/>
      <c r="O10" s="69"/>
      <c r="P10" s="69"/>
      <c r="Q10" s="69"/>
      <c r="R10" s="69"/>
      <c r="S10" s="69"/>
      <c r="T10" s="69"/>
    </row>
    <row r="11" spans="1:20" x14ac:dyDescent="0.2">
      <c r="A11" s="69"/>
      <c r="B11" s="70">
        <f t="shared" si="8"/>
        <v>10</v>
      </c>
      <c r="C11" s="69">
        <f t="shared" si="3"/>
        <v>25</v>
      </c>
      <c r="D11" s="69">
        <f t="shared" si="4"/>
        <v>30000</v>
      </c>
      <c r="E11" s="69">
        <f t="shared" si="5"/>
        <v>200000</v>
      </c>
      <c r="F11" s="70">
        <f t="shared" si="0"/>
        <v>0.15</v>
      </c>
      <c r="G11" s="70">
        <f t="shared" si="1"/>
        <v>1.5</v>
      </c>
      <c r="H11" s="70">
        <f t="shared" ref="H11:H13" si="11">H10+G11</f>
        <v>1.65</v>
      </c>
      <c r="I11" s="70">
        <f t="shared" ref="I11:I13" si="12">IF(IF(H11&lt;C11,G11,C11-H10)&lt;0,0,IF(H11&lt;C11,G11,C11-H10))</f>
        <v>1.5</v>
      </c>
      <c r="J11" s="69"/>
      <c r="K11" s="70">
        <f t="shared" ca="1" si="2"/>
        <v>38.270898855798393</v>
      </c>
      <c r="L11" s="69" t="str">
        <f ca="1">IF(K11&lt;=C11, IF(K11&lt;H10,$A$2,IF(K11&lt;H11,$A$3, IF(K11&lt;H12,$A$4, IF(K11&lt;H13,$A$5, "NONE")))), "NONE")</f>
        <v>NONE</v>
      </c>
      <c r="M11" s="69"/>
      <c r="N11" s="69"/>
      <c r="O11" s="69"/>
      <c r="P11" s="69"/>
      <c r="Q11" s="69"/>
      <c r="R11" s="69"/>
      <c r="S11" s="69"/>
      <c r="T11" s="69"/>
    </row>
    <row r="12" spans="1:20" x14ac:dyDescent="0.2">
      <c r="A12" s="69"/>
      <c r="B12" s="70">
        <f t="shared" si="8"/>
        <v>0</v>
      </c>
      <c r="C12" s="69">
        <f t="shared" si="3"/>
        <v>25</v>
      </c>
      <c r="D12" s="69">
        <f t="shared" si="4"/>
        <v>30000</v>
      </c>
      <c r="E12" s="69">
        <f t="shared" si="5"/>
        <v>200000</v>
      </c>
      <c r="F12" s="70">
        <f t="shared" si="0"/>
        <v>0.15</v>
      </c>
      <c r="G12" s="70">
        <f t="shared" si="1"/>
        <v>0</v>
      </c>
      <c r="H12" s="70">
        <f t="shared" si="11"/>
        <v>1.65</v>
      </c>
      <c r="I12" s="70">
        <f t="shared" si="12"/>
        <v>0</v>
      </c>
      <c r="J12" s="69"/>
      <c r="K12" s="70">
        <f t="shared" ca="1" si="2"/>
        <v>53.345556484318003</v>
      </c>
      <c r="L12" s="69" t="str">
        <f ca="1">IF(K12&lt;=C12, IF(K12&lt;H10,$A$2,IF(K12&lt;H11,$A$3, IF(K12&lt;H12,$A$4, IF(K12&lt;H13,$A$5, "NONE")))), "NONE")</f>
        <v>NONE</v>
      </c>
      <c r="M12" s="69"/>
      <c r="N12" s="69"/>
      <c r="O12" s="69"/>
      <c r="P12" s="69"/>
      <c r="Q12" s="69"/>
      <c r="R12" s="69"/>
      <c r="S12" s="69"/>
      <c r="T12" s="69"/>
    </row>
    <row r="13" spans="1:20" x14ac:dyDescent="0.2">
      <c r="A13" s="69"/>
      <c r="B13" s="70">
        <f t="shared" si="8"/>
        <v>0</v>
      </c>
      <c r="C13" s="69">
        <f t="shared" si="3"/>
        <v>25</v>
      </c>
      <c r="D13" s="69">
        <f t="shared" si="4"/>
        <v>30000</v>
      </c>
      <c r="E13" s="69">
        <f t="shared" si="5"/>
        <v>200000</v>
      </c>
      <c r="F13" s="70">
        <f t="shared" si="0"/>
        <v>0.15</v>
      </c>
      <c r="G13" s="70">
        <f t="shared" si="1"/>
        <v>0</v>
      </c>
      <c r="H13" s="70">
        <f t="shared" si="11"/>
        <v>1.65</v>
      </c>
      <c r="I13" s="70">
        <f t="shared" si="12"/>
        <v>0</v>
      </c>
      <c r="J13" s="69"/>
      <c r="K13" s="70">
        <f t="shared" ca="1" si="2"/>
        <v>68.962877483555147</v>
      </c>
      <c r="L13" s="69" t="str">
        <f ca="1">IF(K13&lt;=C13, IF(K13&lt;H10,$A$2,IF(K13&lt;H11,$A$3, IF(K13&lt;H12,$A$4, IF(K13&lt;H13,$A$5, "NONE")))), "NONE")</f>
        <v>NONE</v>
      </c>
      <c r="M13" s="69"/>
      <c r="N13" s="69"/>
      <c r="O13" s="69"/>
      <c r="P13" s="69"/>
      <c r="Q13" s="69"/>
      <c r="R13" s="69"/>
      <c r="S13" s="69"/>
      <c r="T13" s="69"/>
    </row>
    <row r="14" spans="1:20" x14ac:dyDescent="0.2">
      <c r="B14" s="67">
        <f t="shared" si="8"/>
        <v>1</v>
      </c>
      <c r="C14" s="69">
        <f t="shared" si="3"/>
        <v>25</v>
      </c>
      <c r="D14" s="69">
        <f t="shared" si="4"/>
        <v>40000</v>
      </c>
      <c r="E14" s="69">
        <f t="shared" si="5"/>
        <v>200000</v>
      </c>
      <c r="F14" s="67">
        <f t="shared" si="0"/>
        <v>0.2</v>
      </c>
      <c r="G14" s="67">
        <f t="shared" si="1"/>
        <v>0.2</v>
      </c>
      <c r="H14" s="67">
        <f>G14</f>
        <v>0.2</v>
      </c>
      <c r="I14" s="67">
        <f t="array" ref="I14">IF(IF(H14&lt;C14,G14,C14-"")&lt;0,0,IF(H14&lt;C14,G14,C14-""))</f>
        <v>0.2</v>
      </c>
      <c r="K14" s="70">
        <f t="shared" ca="1" si="2"/>
        <v>14.614194682991554</v>
      </c>
      <c r="L14" s="69" t="str">
        <f ca="1">IF(K14&lt;=C14, IF(K14&lt;H14,$A$2,IF(K14&lt;H15,$A$3, IF(K14&lt;H16,$A$4, IF(K14&lt;H17,$A$5, "NONE")))), "NONE")</f>
        <v>NONE</v>
      </c>
    </row>
    <row r="15" spans="1:20" x14ac:dyDescent="0.2">
      <c r="B15" s="67">
        <f t="shared" si="8"/>
        <v>10</v>
      </c>
      <c r="C15" s="69">
        <f t="shared" si="3"/>
        <v>25</v>
      </c>
      <c r="D15" s="69">
        <f t="shared" si="4"/>
        <v>40000</v>
      </c>
      <c r="E15" s="69">
        <f t="shared" si="5"/>
        <v>200000</v>
      </c>
      <c r="F15" s="67">
        <f t="shared" si="0"/>
        <v>0.2</v>
      </c>
      <c r="G15" s="67">
        <f t="shared" si="1"/>
        <v>2</v>
      </c>
      <c r="H15" s="67">
        <f t="shared" ref="H15:H17" si="13">H14+G15</f>
        <v>2.2000000000000002</v>
      </c>
      <c r="I15" s="67">
        <f t="shared" ref="I15:I17" si="14">IF(IF(H15&lt;C15,G15,C15-H14)&lt;0,0,IF(H15&lt;C15,G15,C15-H14))</f>
        <v>2</v>
      </c>
      <c r="K15" s="70">
        <f t="shared" ca="1" si="2"/>
        <v>29.22052140039678</v>
      </c>
      <c r="L15" s="69" t="str">
        <f ca="1">IF(K15&lt;=C15, IF(K15&lt;H14,$A$2,IF(K15&lt;H15,$A$3, IF(K15&lt;H16,$A$4, IF(K15&lt;H17,$A$5, "NONE")))), "NONE")</f>
        <v>NONE</v>
      </c>
    </row>
    <row r="16" spans="1:20" x14ac:dyDescent="0.2">
      <c r="B16" s="67">
        <f t="shared" si="8"/>
        <v>0</v>
      </c>
      <c r="C16" s="69">
        <f t="shared" si="3"/>
        <v>25</v>
      </c>
      <c r="D16" s="69">
        <f t="shared" si="4"/>
        <v>40000</v>
      </c>
      <c r="E16" s="69">
        <f t="shared" si="5"/>
        <v>200000</v>
      </c>
      <c r="F16" s="67">
        <f t="shared" si="0"/>
        <v>0.2</v>
      </c>
      <c r="G16" s="67">
        <f t="shared" si="1"/>
        <v>0</v>
      </c>
      <c r="H16" s="67">
        <f t="shared" si="13"/>
        <v>2.2000000000000002</v>
      </c>
      <c r="I16" s="67">
        <f t="shared" si="14"/>
        <v>0</v>
      </c>
      <c r="K16" s="70">
        <f t="shared" ca="1" si="2"/>
        <v>70.659509763557892</v>
      </c>
      <c r="L16" s="69" t="str">
        <f ca="1">IF(K16&lt;=C16, IF(K16&lt;H14,$A$2,IF(K16&lt;H15,$A$3, IF(K16&lt;H16,$A$4, IF(K16&lt;H17,$A$5, "NONE")))), "NONE")</f>
        <v>NONE</v>
      </c>
    </row>
    <row r="17" spans="1:20" x14ac:dyDescent="0.2">
      <c r="B17" s="67">
        <f t="shared" si="8"/>
        <v>0</v>
      </c>
      <c r="C17" s="69">
        <f t="shared" si="3"/>
        <v>25</v>
      </c>
      <c r="D17" s="69">
        <f t="shared" si="4"/>
        <v>40000</v>
      </c>
      <c r="E17" s="69">
        <f t="shared" si="5"/>
        <v>200000</v>
      </c>
      <c r="F17" s="67">
        <f t="shared" si="0"/>
        <v>0.2</v>
      </c>
      <c r="G17" s="67">
        <f t="shared" si="1"/>
        <v>0</v>
      </c>
      <c r="H17" s="67">
        <f t="shared" si="13"/>
        <v>2.2000000000000002</v>
      </c>
      <c r="I17" s="67">
        <f t="shared" si="14"/>
        <v>0</v>
      </c>
      <c r="K17" s="70">
        <f t="shared" ca="1" si="2"/>
        <v>21.3763832115642</v>
      </c>
      <c r="L17" s="69" t="str">
        <f ca="1">IF(K17&lt;=C17, IF(K17&lt;H14,$A$2,IF(K17&lt;H15,$A$3, IF(K17&lt;H16,$A$4, IF(K17&lt;H17,$A$5, "NONE")))), "NONE")</f>
        <v>NONE</v>
      </c>
    </row>
    <row r="18" spans="1:20" x14ac:dyDescent="0.2">
      <c r="A18" s="69"/>
      <c r="B18" s="70">
        <f t="shared" si="8"/>
        <v>1</v>
      </c>
      <c r="C18" s="69">
        <f t="shared" si="3"/>
        <v>25</v>
      </c>
      <c r="D18" s="69">
        <f t="shared" si="4"/>
        <v>50000</v>
      </c>
      <c r="E18" s="69">
        <f t="shared" si="5"/>
        <v>200000</v>
      </c>
      <c r="F18" s="70">
        <f t="shared" si="0"/>
        <v>0.25</v>
      </c>
      <c r="G18" s="70">
        <f t="shared" si="1"/>
        <v>0.25</v>
      </c>
      <c r="H18" s="70">
        <f>G18</f>
        <v>0.25</v>
      </c>
      <c r="I18" s="70">
        <f t="array" ref="I18">IF(IF(H18&lt;C18,G18,C18-"")&lt;0,0,IF(H18&lt;C18,G18,C18-""))</f>
        <v>0.25</v>
      </c>
      <c r="J18" s="69"/>
      <c r="K18" s="70">
        <f t="shared" ca="1" si="2"/>
        <v>1.2495482317702589</v>
      </c>
      <c r="L18" s="69" t="str">
        <f ca="1">IF(K18&lt;=C18, IF(K18&lt;H18,$A$2,IF(K18&lt;H19,$A$3, IF(K18&lt;H20,$A$4, IF(K18&lt;H21,$A$5, "NONE")))), "NONE")</f>
        <v>RP_RARE</v>
      </c>
      <c r="M18" s="69"/>
      <c r="N18" s="69"/>
      <c r="O18" s="69"/>
      <c r="P18" s="69"/>
      <c r="Q18" s="69"/>
      <c r="R18" s="69"/>
      <c r="S18" s="69"/>
      <c r="T18" s="69"/>
    </row>
    <row r="19" spans="1:20" x14ac:dyDescent="0.2">
      <c r="A19" s="69"/>
      <c r="B19" s="70">
        <f t="shared" si="8"/>
        <v>10</v>
      </c>
      <c r="C19" s="69">
        <f t="shared" si="3"/>
        <v>25</v>
      </c>
      <c r="D19" s="69">
        <f t="shared" si="4"/>
        <v>50000</v>
      </c>
      <c r="E19" s="69">
        <f t="shared" si="5"/>
        <v>200000</v>
      </c>
      <c r="F19" s="70">
        <f t="shared" si="0"/>
        <v>0.25</v>
      </c>
      <c r="G19" s="70">
        <f t="shared" si="1"/>
        <v>2.5</v>
      </c>
      <c r="H19" s="70">
        <f t="shared" ref="H19:H21" si="15">H18+G19</f>
        <v>2.75</v>
      </c>
      <c r="I19" s="70">
        <f t="shared" ref="I19:I21" si="16">IF(IF(H19&lt;C19,G19,C19-H18)&lt;0,0,IF(H19&lt;C19,G19,C19-H18))</f>
        <v>2.5</v>
      </c>
      <c r="J19" s="69"/>
      <c r="K19" s="70">
        <f t="shared" ca="1" si="2"/>
        <v>33.400931045939508</v>
      </c>
      <c r="L19" s="69" t="str">
        <f ca="1">IF(K19&lt;=C19, IF(K19&lt;H18,$A$2,IF(K19&lt;H19,$A$3, IF(K19&lt;H20,$A$4, IF(K19&lt;H21,$A$5, "NONE")))), "NONE")</f>
        <v>NONE</v>
      </c>
      <c r="M19" s="69"/>
      <c r="N19" s="69"/>
      <c r="O19" s="69"/>
      <c r="P19" s="69"/>
      <c r="Q19" s="69"/>
      <c r="R19" s="69"/>
      <c r="S19" s="69"/>
      <c r="T19" s="69"/>
    </row>
    <row r="20" spans="1:20" x14ac:dyDescent="0.2">
      <c r="A20" s="69"/>
      <c r="B20" s="70">
        <f t="shared" si="8"/>
        <v>0</v>
      </c>
      <c r="C20" s="69">
        <f t="shared" si="3"/>
        <v>25</v>
      </c>
      <c r="D20" s="69">
        <f t="shared" si="4"/>
        <v>50000</v>
      </c>
      <c r="E20" s="69">
        <f t="shared" si="5"/>
        <v>200000</v>
      </c>
      <c r="F20" s="70">
        <f t="shared" si="0"/>
        <v>0.25</v>
      </c>
      <c r="G20" s="70">
        <f t="shared" si="1"/>
        <v>0</v>
      </c>
      <c r="H20" s="70">
        <f t="shared" si="15"/>
        <v>2.75</v>
      </c>
      <c r="I20" s="70">
        <f t="shared" si="16"/>
        <v>0</v>
      </c>
      <c r="J20" s="69"/>
      <c r="K20" s="70">
        <f t="shared" ca="1" si="2"/>
        <v>67.33365807634037</v>
      </c>
      <c r="L20" s="69" t="str">
        <f ca="1">IF(K20&lt;=C20, IF(K20&lt;H18,$A$2,IF(K20&lt;H19,$A$3, IF(K20&lt;H20,$A$4, IF(K20&lt;H21,$A$5, "NONE")))), "NONE")</f>
        <v>NONE</v>
      </c>
      <c r="M20" s="69"/>
      <c r="N20" s="69"/>
      <c r="O20" s="69"/>
      <c r="P20" s="69"/>
      <c r="Q20" s="69"/>
      <c r="R20" s="69"/>
      <c r="S20" s="69"/>
      <c r="T20" s="69"/>
    </row>
    <row r="21" spans="1:20" x14ac:dyDescent="0.2">
      <c r="A21" s="69"/>
      <c r="B21" s="70">
        <f t="shared" si="8"/>
        <v>0</v>
      </c>
      <c r="C21" s="69">
        <f t="shared" si="3"/>
        <v>25</v>
      </c>
      <c r="D21" s="69">
        <f t="shared" si="4"/>
        <v>50000</v>
      </c>
      <c r="E21" s="69">
        <f t="shared" si="5"/>
        <v>200000</v>
      </c>
      <c r="F21" s="70">
        <f t="shared" si="0"/>
        <v>0.25</v>
      </c>
      <c r="G21" s="70">
        <f t="shared" si="1"/>
        <v>0</v>
      </c>
      <c r="H21" s="70">
        <f t="shared" si="15"/>
        <v>2.75</v>
      </c>
      <c r="I21" s="70">
        <f t="shared" si="16"/>
        <v>0</v>
      </c>
      <c r="J21" s="69"/>
      <c r="K21" s="70">
        <f t="shared" ca="1" si="2"/>
        <v>95.132938035521491</v>
      </c>
      <c r="L21" s="69" t="str">
        <f ca="1">IF(K21&lt;=C21, IF(K21&lt;H18,$A$2,IF(K21&lt;H19,$A$3, IF(K21&lt;H20,$A$4, IF(K21&lt;H21,$A$5, "NONE")))), "NONE")</f>
        <v>NONE</v>
      </c>
      <c r="M21" s="69"/>
      <c r="N21" s="69"/>
      <c r="O21" s="69"/>
      <c r="P21" s="69"/>
      <c r="Q21" s="69"/>
      <c r="R21" s="69"/>
      <c r="S21" s="69"/>
      <c r="T21" s="69"/>
    </row>
    <row r="22" spans="1:20" x14ac:dyDescent="0.2">
      <c r="B22" s="67">
        <f t="shared" si="8"/>
        <v>1</v>
      </c>
      <c r="C22" s="69">
        <f t="shared" si="3"/>
        <v>25</v>
      </c>
      <c r="D22" s="69">
        <f t="shared" si="4"/>
        <v>60000</v>
      </c>
      <c r="E22" s="69">
        <f t="shared" si="5"/>
        <v>200000</v>
      </c>
      <c r="F22" s="67">
        <f t="shared" si="0"/>
        <v>0.3</v>
      </c>
      <c r="G22" s="67">
        <f t="shared" si="1"/>
        <v>0.3</v>
      </c>
      <c r="H22" s="67">
        <f>G22</f>
        <v>0.3</v>
      </c>
      <c r="I22" s="67">
        <f>IF(IF(H22&lt;C22,G22,C22-H1)&lt;0,0,IF(H22&lt;C22,G22,C22-H1))</f>
        <v>0.3</v>
      </c>
      <c r="K22" s="70">
        <f t="shared" ca="1" si="2"/>
        <v>46.113907267176401</v>
      </c>
      <c r="L22" s="69" t="str">
        <f ca="1">IF(K22&lt;=C22, IF(K22&lt;H22,$A$2,IF(K22&lt;H23,$A$3, IF(K22&lt;H24,$A$4, IF(K22&lt;H25,$A$5, "NONE")))), "NONE")</f>
        <v>NONE</v>
      </c>
    </row>
    <row r="23" spans="1:20" x14ac:dyDescent="0.2">
      <c r="B23" s="67">
        <f t="shared" si="8"/>
        <v>10</v>
      </c>
      <c r="C23" s="69">
        <f t="shared" si="3"/>
        <v>25</v>
      </c>
      <c r="D23" s="69">
        <f t="shared" si="4"/>
        <v>60000</v>
      </c>
      <c r="E23" s="69">
        <f t="shared" si="5"/>
        <v>200000</v>
      </c>
      <c r="F23" s="67">
        <f t="shared" si="0"/>
        <v>0.3</v>
      </c>
      <c r="G23" s="67">
        <f t="shared" si="1"/>
        <v>3</v>
      </c>
      <c r="H23" s="67">
        <f t="shared" ref="H23:H25" si="17">H22+G23</f>
        <v>3.3</v>
      </c>
      <c r="I23" s="67">
        <f t="shared" ref="I23:I97" si="18">IF(IF(H23&lt;C23,G23,C23-H22)&lt;0,0,IF(H23&lt;C23,G23,C23-H22))</f>
        <v>3</v>
      </c>
      <c r="K23" s="70">
        <f t="shared" ca="1" si="2"/>
        <v>90.473861724866794</v>
      </c>
      <c r="L23" s="69" t="str">
        <f ca="1">IF(K23&lt;=C23, IF(K23&lt;H22,$A$2,IF(K23&lt;H23,$A$3, IF(K23&lt;H24,$A$4, IF(K23&lt;H25,$A$5, "NONE")))), "NONE")</f>
        <v>NONE</v>
      </c>
    </row>
    <row r="24" spans="1:20" x14ac:dyDescent="0.2">
      <c r="B24" s="67">
        <f t="shared" si="8"/>
        <v>0</v>
      </c>
      <c r="C24" s="69">
        <f t="shared" si="3"/>
        <v>25</v>
      </c>
      <c r="D24" s="69">
        <f t="shared" si="4"/>
        <v>60000</v>
      </c>
      <c r="E24" s="69">
        <f t="shared" si="5"/>
        <v>200000</v>
      </c>
      <c r="F24" s="67">
        <f t="shared" si="0"/>
        <v>0.3</v>
      </c>
      <c r="G24" s="67">
        <f t="shared" si="1"/>
        <v>0</v>
      </c>
      <c r="H24" s="67">
        <f t="shared" si="17"/>
        <v>3.3</v>
      </c>
      <c r="I24" s="67">
        <f t="shared" si="18"/>
        <v>0</v>
      </c>
      <c r="K24" s="70">
        <f t="shared" ca="1" si="2"/>
        <v>99.197555711131542</v>
      </c>
      <c r="L24" s="69" t="str">
        <f ca="1">IF(K24&lt;=C24, IF(K24&lt;H22,$A$2,IF(K24&lt;H23,$A$3, IF(K24&lt;H24,$A$4, IF(K24&lt;H25,$A$5, "NONE")))), "NONE")</f>
        <v>NONE</v>
      </c>
    </row>
    <row r="25" spans="1:20" x14ac:dyDescent="0.2">
      <c r="B25" s="67">
        <f t="shared" si="8"/>
        <v>0</v>
      </c>
      <c r="C25" s="69">
        <f t="shared" si="3"/>
        <v>25</v>
      </c>
      <c r="D25" s="69">
        <f t="shared" si="4"/>
        <v>60000</v>
      </c>
      <c r="E25" s="69">
        <f t="shared" si="5"/>
        <v>200000</v>
      </c>
      <c r="F25" s="67">
        <f t="shared" si="0"/>
        <v>0.3</v>
      </c>
      <c r="G25" s="67">
        <f t="shared" si="1"/>
        <v>0</v>
      </c>
      <c r="H25" s="67">
        <f t="shared" si="17"/>
        <v>3.3</v>
      </c>
      <c r="I25" s="67">
        <f t="shared" si="18"/>
        <v>0</v>
      </c>
      <c r="K25" s="70">
        <f t="shared" ca="1" si="2"/>
        <v>52.95338932764836</v>
      </c>
      <c r="L25" s="69" t="str">
        <f ca="1">IF(K25&lt;=C25, IF(K25&lt;H22,$A$2,IF(K25&lt;H23,$A$3, IF(K25&lt;H24,$A$4, IF(K25&lt;H25,$A$5, "NONE")))), "NONE")</f>
        <v>NONE</v>
      </c>
    </row>
    <row r="26" spans="1:20" x14ac:dyDescent="0.2">
      <c r="A26" s="69"/>
      <c r="B26" s="70">
        <f t="shared" si="8"/>
        <v>1</v>
      </c>
      <c r="C26" s="69">
        <f t="shared" si="3"/>
        <v>25</v>
      </c>
      <c r="D26" s="69">
        <f t="shared" si="4"/>
        <v>70000</v>
      </c>
      <c r="E26" s="69">
        <f t="shared" si="5"/>
        <v>200000</v>
      </c>
      <c r="F26" s="70">
        <f t="shared" si="0"/>
        <v>0.35</v>
      </c>
      <c r="G26" s="70">
        <f t="shared" si="1"/>
        <v>0.35</v>
      </c>
      <c r="H26" s="70">
        <f>G26</f>
        <v>0.35</v>
      </c>
      <c r="I26" s="70">
        <f t="shared" si="18"/>
        <v>0.35</v>
      </c>
      <c r="J26" s="69"/>
      <c r="K26" s="70">
        <f t="shared" ca="1" si="2"/>
        <v>7.8311181564264203</v>
      </c>
      <c r="L26" s="69" t="str">
        <f ca="1">IF(K26&lt;=C26, IF(K26&lt;H26,$A$2,IF(K26&lt;H27,$A$3, IF(K26&lt;H28,$A$4, IF(K26&lt;H29,$A$5, "NONE")))), "NONE")</f>
        <v>NONE</v>
      </c>
      <c r="M26" s="69"/>
      <c r="N26" s="69"/>
      <c r="O26" s="69"/>
      <c r="P26" s="69"/>
      <c r="Q26" s="69"/>
      <c r="R26" s="69"/>
      <c r="S26" s="69"/>
      <c r="T26" s="69"/>
    </row>
    <row r="27" spans="1:20" x14ac:dyDescent="0.2">
      <c r="A27" s="69"/>
      <c r="B27" s="70">
        <f t="shared" si="8"/>
        <v>10</v>
      </c>
      <c r="C27" s="69">
        <f t="shared" si="3"/>
        <v>25</v>
      </c>
      <c r="D27" s="69">
        <f t="shared" si="4"/>
        <v>70000</v>
      </c>
      <c r="E27" s="69">
        <f t="shared" si="5"/>
        <v>200000</v>
      </c>
      <c r="F27" s="70">
        <f t="shared" si="0"/>
        <v>0.35</v>
      </c>
      <c r="G27" s="70">
        <f t="shared" si="1"/>
        <v>3.5</v>
      </c>
      <c r="H27" s="70">
        <f t="shared" ref="H27:H29" si="19">H26+G27</f>
        <v>3.85</v>
      </c>
      <c r="I27" s="70">
        <f t="shared" si="18"/>
        <v>3.5</v>
      </c>
      <c r="J27" s="69"/>
      <c r="K27" s="70">
        <f t="shared" ca="1" si="2"/>
        <v>85.531021788454595</v>
      </c>
      <c r="L27" s="69" t="str">
        <f ca="1">IF(K27&lt;=C27, IF(K27&lt;H26,$A$2,IF(K27&lt;H27,$A$3, IF(K27&lt;H28,$A$4, IF(K27&lt;H29,$A$5, "NONE")))), "NONE")</f>
        <v>NONE</v>
      </c>
      <c r="M27" s="69"/>
      <c r="N27" s="69"/>
      <c r="O27" s="69"/>
      <c r="P27" s="69"/>
      <c r="Q27" s="69"/>
      <c r="R27" s="69"/>
      <c r="S27" s="69"/>
      <c r="T27" s="69"/>
    </row>
    <row r="28" spans="1:20" x14ac:dyDescent="0.2">
      <c r="A28" s="69"/>
      <c r="B28" s="70">
        <f t="shared" si="8"/>
        <v>0</v>
      </c>
      <c r="C28" s="69">
        <f t="shared" si="3"/>
        <v>25</v>
      </c>
      <c r="D28" s="69">
        <f t="shared" si="4"/>
        <v>70000</v>
      </c>
      <c r="E28" s="69">
        <f t="shared" si="5"/>
        <v>200000</v>
      </c>
      <c r="F28" s="70">
        <f t="shared" si="0"/>
        <v>0.35</v>
      </c>
      <c r="G28" s="70">
        <f t="shared" si="1"/>
        <v>0</v>
      </c>
      <c r="H28" s="70">
        <f t="shared" si="19"/>
        <v>3.85</v>
      </c>
      <c r="I28" s="70">
        <f t="shared" si="18"/>
        <v>0</v>
      </c>
      <c r="J28" s="69"/>
      <c r="K28" s="70">
        <f t="shared" ca="1" si="2"/>
        <v>50.564733419369915</v>
      </c>
      <c r="L28" s="69" t="str">
        <f ca="1">IF(K28&lt;=C28, IF(K28&lt;H26,$A$2,IF(K28&lt;H27,$A$3, IF(K28&lt;H28,$A$4, IF(K28&lt;H29,$A$5, "NONE")))), "NONE")</f>
        <v>NONE</v>
      </c>
      <c r="M28" s="69"/>
      <c r="N28" s="69"/>
      <c r="O28" s="69"/>
      <c r="P28" s="69"/>
      <c r="Q28" s="69"/>
      <c r="R28" s="69"/>
      <c r="S28" s="69"/>
      <c r="T28" s="69"/>
    </row>
    <row r="29" spans="1:20" x14ac:dyDescent="0.2">
      <c r="A29" s="69"/>
      <c r="B29" s="70">
        <f t="shared" si="8"/>
        <v>0</v>
      </c>
      <c r="C29" s="69">
        <f t="shared" si="3"/>
        <v>25</v>
      </c>
      <c r="D29" s="69">
        <f t="shared" si="4"/>
        <v>70000</v>
      </c>
      <c r="E29" s="69">
        <f t="shared" si="5"/>
        <v>200000</v>
      </c>
      <c r="F29" s="70">
        <f t="shared" si="0"/>
        <v>0.35</v>
      </c>
      <c r="G29" s="70">
        <f t="shared" si="1"/>
        <v>0</v>
      </c>
      <c r="H29" s="70">
        <f t="shared" si="19"/>
        <v>3.85</v>
      </c>
      <c r="I29" s="70">
        <f t="shared" si="18"/>
        <v>0</v>
      </c>
      <c r="J29" s="69"/>
      <c r="K29" s="70">
        <f t="shared" ca="1" si="2"/>
        <v>82.36714675292292</v>
      </c>
      <c r="L29" s="69" t="str">
        <f ca="1">IF(K29&lt;=C29, IF(K29&lt;H26,$A$2,IF(K29&lt;H27,$A$3, IF(K29&lt;H28,$A$4, IF(K29&lt;H29,$A$5, "NONE")))), "NONE")</f>
        <v>NONE</v>
      </c>
      <c r="M29" s="69"/>
      <c r="N29" s="69"/>
      <c r="O29" s="69"/>
      <c r="P29" s="69"/>
      <c r="Q29" s="69"/>
      <c r="R29" s="69"/>
      <c r="S29" s="69"/>
      <c r="T29" s="69"/>
    </row>
    <row r="30" spans="1:20" x14ac:dyDescent="0.2">
      <c r="B30" s="67">
        <f t="shared" si="8"/>
        <v>1</v>
      </c>
      <c r="C30" s="69">
        <f t="shared" si="3"/>
        <v>25</v>
      </c>
      <c r="D30" s="69">
        <f t="shared" si="4"/>
        <v>80000</v>
      </c>
      <c r="E30" s="69">
        <f t="shared" si="5"/>
        <v>200000</v>
      </c>
      <c r="F30" s="67">
        <f t="shared" si="0"/>
        <v>0.4</v>
      </c>
      <c r="G30" s="67">
        <f t="shared" si="1"/>
        <v>0.4</v>
      </c>
      <c r="H30" s="67">
        <f>G30</f>
        <v>0.4</v>
      </c>
      <c r="I30" s="67">
        <f t="shared" si="18"/>
        <v>0.4</v>
      </c>
      <c r="K30" s="70">
        <f t="shared" ca="1" si="2"/>
        <v>46.161962142343619</v>
      </c>
      <c r="L30" s="69" t="str">
        <f ca="1">IF(K30&lt;=C30, IF(K30&lt;H30,$A$2,IF(K30&lt;H31,$A$3, IF(K30&lt;H32,$A$4, IF(K30&lt;H33,$A$5, "NONE")))), "NONE")</f>
        <v>NONE</v>
      </c>
    </row>
    <row r="31" spans="1:20" x14ac:dyDescent="0.2">
      <c r="B31" s="67">
        <f t="shared" si="8"/>
        <v>10</v>
      </c>
      <c r="C31" s="69">
        <f t="shared" si="3"/>
        <v>25</v>
      </c>
      <c r="D31" s="69">
        <f t="shared" si="4"/>
        <v>80000</v>
      </c>
      <c r="E31" s="69">
        <f t="shared" si="5"/>
        <v>200000</v>
      </c>
      <c r="F31" s="67">
        <f t="shared" si="0"/>
        <v>0.4</v>
      </c>
      <c r="G31" s="67">
        <f t="shared" si="1"/>
        <v>4</v>
      </c>
      <c r="H31" s="67">
        <f t="shared" ref="H31:H33" si="20">H30+G31</f>
        <v>4.4000000000000004</v>
      </c>
      <c r="I31" s="67">
        <f t="shared" si="18"/>
        <v>4</v>
      </c>
      <c r="K31" s="70">
        <f t="shared" ca="1" si="2"/>
        <v>29.900079709557158</v>
      </c>
      <c r="L31" s="69" t="str">
        <f ca="1">IF(K31&lt;=C31, IF(K31&lt;H30,$A$2,IF(K31&lt;H31,$A$3, IF(K31&lt;H32,$A$4, IF(K31&lt;H33,$A$5, "NONE")))), "NONE")</f>
        <v>NONE</v>
      </c>
    </row>
    <row r="32" spans="1:20" x14ac:dyDescent="0.2">
      <c r="B32" s="67">
        <f t="shared" si="8"/>
        <v>0</v>
      </c>
      <c r="C32" s="69">
        <f t="shared" si="3"/>
        <v>25</v>
      </c>
      <c r="D32" s="69">
        <f t="shared" si="4"/>
        <v>80000</v>
      </c>
      <c r="E32" s="69">
        <f t="shared" si="5"/>
        <v>200000</v>
      </c>
      <c r="F32" s="67">
        <f t="shared" si="0"/>
        <v>0.4</v>
      </c>
      <c r="G32" s="67">
        <f t="shared" si="1"/>
        <v>0</v>
      </c>
      <c r="H32" s="67">
        <f t="shared" si="20"/>
        <v>4.4000000000000004</v>
      </c>
      <c r="I32" s="67">
        <f t="shared" si="18"/>
        <v>0</v>
      </c>
      <c r="K32" s="70">
        <f t="shared" ca="1" si="2"/>
        <v>50.566592966203629</v>
      </c>
      <c r="L32" s="69" t="str">
        <f ca="1">IF(K32&lt;=C32, IF(K32&lt;H30,$A$2,IF(K32&lt;H31,$A$3, IF(K32&lt;H32,$A$4, IF(K32&lt;H33,$A$5, "NONE")))), "NONE")</f>
        <v>NONE</v>
      </c>
    </row>
    <row r="33" spans="1:20" x14ac:dyDescent="0.2">
      <c r="B33" s="67">
        <f t="shared" si="8"/>
        <v>0</v>
      </c>
      <c r="C33" s="69">
        <f t="shared" si="3"/>
        <v>25</v>
      </c>
      <c r="D33" s="69">
        <f t="shared" si="4"/>
        <v>80000</v>
      </c>
      <c r="E33" s="69">
        <f t="shared" si="5"/>
        <v>200000</v>
      </c>
      <c r="F33" s="67">
        <f t="shared" si="0"/>
        <v>0.4</v>
      </c>
      <c r="G33" s="67">
        <f t="shared" si="1"/>
        <v>0</v>
      </c>
      <c r="H33" s="67">
        <f t="shared" si="20"/>
        <v>4.4000000000000004</v>
      </c>
      <c r="I33" s="67">
        <f t="shared" si="18"/>
        <v>0</v>
      </c>
      <c r="K33" s="70">
        <f t="shared" ca="1" si="2"/>
        <v>41.002067701173203</v>
      </c>
      <c r="L33" s="69" t="str">
        <f ca="1">IF(K33&lt;=C33, IF(K33&lt;H30,$A$2,IF(K33&lt;H31,$A$3, IF(K33&lt;H32,$A$4, IF(K33&lt;H33,$A$5, "NONE")))), "NONE")</f>
        <v>NONE</v>
      </c>
    </row>
    <row r="34" spans="1:20" x14ac:dyDescent="0.2">
      <c r="A34" s="69"/>
      <c r="B34" s="70">
        <f t="shared" si="8"/>
        <v>1</v>
      </c>
      <c r="C34" s="69">
        <f t="shared" si="3"/>
        <v>25</v>
      </c>
      <c r="D34" s="69">
        <f t="shared" si="4"/>
        <v>90000</v>
      </c>
      <c r="E34" s="69">
        <f t="shared" si="5"/>
        <v>200000</v>
      </c>
      <c r="F34" s="70">
        <f t="shared" si="0"/>
        <v>0.45</v>
      </c>
      <c r="G34" s="70">
        <f t="shared" si="1"/>
        <v>0.45</v>
      </c>
      <c r="H34" s="70">
        <f>G34</f>
        <v>0.45</v>
      </c>
      <c r="I34" s="70">
        <f t="shared" si="18"/>
        <v>0.45</v>
      </c>
      <c r="J34" s="69"/>
      <c r="K34" s="70">
        <f t="shared" ca="1" si="2"/>
        <v>68.351324876599932</v>
      </c>
      <c r="L34" s="69" t="str">
        <f ca="1">IF(K34&lt;=C34, IF(K34&lt;H34,$A$2,IF(K34&lt;H35,$A$3, IF(K34&lt;H36,$A$4, IF(K34&lt;H37,$A$5, "NONE")))), "NONE")</f>
        <v>NONE</v>
      </c>
      <c r="M34" s="69"/>
      <c r="N34" s="69"/>
      <c r="O34" s="69"/>
      <c r="P34" s="69"/>
      <c r="Q34" s="69"/>
      <c r="R34" s="69"/>
      <c r="S34" s="69"/>
      <c r="T34" s="69"/>
    </row>
    <row r="35" spans="1:20" x14ac:dyDescent="0.2">
      <c r="A35" s="69"/>
      <c r="B35" s="70">
        <f t="shared" si="8"/>
        <v>10</v>
      </c>
      <c r="C35" s="69">
        <f t="shared" si="3"/>
        <v>25</v>
      </c>
      <c r="D35" s="69">
        <f t="shared" si="4"/>
        <v>90000</v>
      </c>
      <c r="E35" s="69">
        <f t="shared" si="5"/>
        <v>200000</v>
      </c>
      <c r="F35" s="70">
        <f t="shared" si="0"/>
        <v>0.45</v>
      </c>
      <c r="G35" s="70">
        <f t="shared" si="1"/>
        <v>4.5</v>
      </c>
      <c r="H35" s="70">
        <f t="shared" ref="H35:H37" si="21">H34+G35</f>
        <v>4.95</v>
      </c>
      <c r="I35" s="70">
        <f t="shared" si="18"/>
        <v>4.5</v>
      </c>
      <c r="J35" s="69"/>
      <c r="K35" s="70">
        <f t="shared" ca="1" si="2"/>
        <v>35.905400995710082</v>
      </c>
      <c r="L35" s="69" t="str">
        <f ca="1">IF(K35&lt;=C35, IF(K35&lt;H34,$A$2,IF(K35&lt;H35,$A$3, IF(K35&lt;H36,$A$4, IF(K35&lt;H37,$A$5, "NONE")))), "NONE")</f>
        <v>NONE</v>
      </c>
      <c r="M35" s="69"/>
      <c r="N35" s="69"/>
      <c r="O35" s="69"/>
      <c r="P35" s="69"/>
      <c r="Q35" s="69"/>
      <c r="R35" s="69"/>
      <c r="S35" s="69"/>
      <c r="T35" s="69"/>
    </row>
    <row r="36" spans="1:20" x14ac:dyDescent="0.2">
      <c r="A36" s="69"/>
      <c r="B36" s="70">
        <f t="shared" si="8"/>
        <v>0</v>
      </c>
      <c r="C36" s="69">
        <f t="shared" si="3"/>
        <v>25</v>
      </c>
      <c r="D36" s="69">
        <f t="shared" si="4"/>
        <v>90000</v>
      </c>
      <c r="E36" s="69">
        <f t="shared" si="5"/>
        <v>200000</v>
      </c>
      <c r="F36" s="70">
        <f t="shared" si="0"/>
        <v>0.45</v>
      </c>
      <c r="G36" s="70">
        <f t="shared" si="1"/>
        <v>0</v>
      </c>
      <c r="H36" s="70">
        <f t="shared" si="21"/>
        <v>4.95</v>
      </c>
      <c r="I36" s="70">
        <f t="shared" si="18"/>
        <v>0</v>
      </c>
      <c r="J36" s="69"/>
      <c r="K36" s="70">
        <f t="shared" ca="1" si="2"/>
        <v>53.823004612167978</v>
      </c>
      <c r="L36" s="69" t="str">
        <f ca="1">IF(K36&lt;=C36, IF(K36&lt;H34,$A$2,IF(K36&lt;H35,$A$3, IF(K36&lt;H36,$A$4, IF(K36&lt;H37,$A$5, "NONE")))), "NONE")</f>
        <v>NONE</v>
      </c>
      <c r="M36" s="69"/>
      <c r="N36" s="69"/>
      <c r="O36" s="69"/>
      <c r="P36" s="69"/>
      <c r="Q36" s="69"/>
      <c r="R36" s="69"/>
      <c r="S36" s="69"/>
      <c r="T36" s="69"/>
    </row>
    <row r="37" spans="1:20" x14ac:dyDescent="0.2">
      <c r="A37" s="69"/>
      <c r="B37" s="70">
        <f t="shared" si="8"/>
        <v>0</v>
      </c>
      <c r="C37" s="69">
        <f t="shared" si="3"/>
        <v>25</v>
      </c>
      <c r="D37" s="69">
        <f t="shared" si="4"/>
        <v>90000</v>
      </c>
      <c r="E37" s="69">
        <f t="shared" si="5"/>
        <v>200000</v>
      </c>
      <c r="F37" s="70">
        <f t="shared" si="0"/>
        <v>0.45</v>
      </c>
      <c r="G37" s="70">
        <f t="shared" si="1"/>
        <v>0</v>
      </c>
      <c r="H37" s="70">
        <f t="shared" si="21"/>
        <v>4.95</v>
      </c>
      <c r="I37" s="70">
        <f t="shared" si="18"/>
        <v>0</v>
      </c>
      <c r="J37" s="69"/>
      <c r="K37" s="70">
        <f t="shared" ca="1" si="2"/>
        <v>74.754957977767845</v>
      </c>
      <c r="L37" s="69" t="str">
        <f ca="1">IF(K37&lt;=C37, IF(K37&lt;H34,$A$2,IF(K37&lt;H35,$A$3, IF(K37&lt;H36,$A$4, IF(K37&lt;H37,$A$5, "NONE")))), "NONE")</f>
        <v>NONE</v>
      </c>
      <c r="M37" s="69"/>
      <c r="N37" s="69"/>
      <c r="O37" s="69"/>
      <c r="P37" s="69"/>
      <c r="Q37" s="69"/>
      <c r="R37" s="69"/>
      <c r="S37" s="69"/>
      <c r="T37" s="69"/>
    </row>
    <row r="38" spans="1:20" x14ac:dyDescent="0.2">
      <c r="B38" s="67">
        <f t="shared" si="8"/>
        <v>1</v>
      </c>
      <c r="C38" s="69">
        <f t="shared" si="3"/>
        <v>25</v>
      </c>
      <c r="D38" s="69">
        <f t="shared" si="4"/>
        <v>100000</v>
      </c>
      <c r="E38" s="69">
        <f t="shared" si="5"/>
        <v>200000</v>
      </c>
      <c r="F38" s="67">
        <f t="shared" si="0"/>
        <v>0.5</v>
      </c>
      <c r="G38" s="67">
        <f t="shared" si="1"/>
        <v>0.5</v>
      </c>
      <c r="H38" s="67">
        <f>G38</f>
        <v>0.5</v>
      </c>
      <c r="I38" s="67">
        <f t="shared" si="18"/>
        <v>0.5</v>
      </c>
      <c r="K38" s="70">
        <f t="shared" ca="1" si="2"/>
        <v>73.674908930889302</v>
      </c>
      <c r="L38" s="69" t="str">
        <f ca="1">IF(K38&lt;=C38, IF(K38&lt;H38,$A$2,IF(K38&lt;H39,$A$3, IF(K38&lt;H40,$A$4, IF(K38&lt;H41,$A$5, "NONE")))), "NONE")</f>
        <v>NONE</v>
      </c>
    </row>
    <row r="39" spans="1:20" x14ac:dyDescent="0.2">
      <c r="B39" s="67">
        <f t="shared" si="8"/>
        <v>10</v>
      </c>
      <c r="C39" s="69">
        <f t="shared" si="3"/>
        <v>25</v>
      </c>
      <c r="D39" s="69">
        <f t="shared" si="4"/>
        <v>100000</v>
      </c>
      <c r="E39" s="69">
        <f t="shared" si="5"/>
        <v>200000</v>
      </c>
      <c r="F39" s="67">
        <f t="shared" si="0"/>
        <v>0.5</v>
      </c>
      <c r="G39" s="67">
        <f t="shared" si="1"/>
        <v>5</v>
      </c>
      <c r="H39" s="67">
        <f t="shared" ref="H39:H41" si="22">H38+G39</f>
        <v>5.5</v>
      </c>
      <c r="I39" s="67">
        <f t="shared" si="18"/>
        <v>5</v>
      </c>
      <c r="K39" s="70">
        <f t="shared" ca="1" si="2"/>
        <v>47.004268379861138</v>
      </c>
      <c r="L39" s="69" t="str">
        <f ca="1">IF(K39&lt;=C39, IF(K39&lt;H38,$A$2,IF(K39&lt;H39,$A$3, IF(K39&lt;H40,$A$4, IF(K39&lt;H41,$A$5, "NONE")))), "NONE")</f>
        <v>NONE</v>
      </c>
    </row>
    <row r="40" spans="1:20" x14ac:dyDescent="0.2">
      <c r="B40" s="67">
        <f t="shared" si="8"/>
        <v>0</v>
      </c>
      <c r="C40" s="69">
        <f t="shared" si="3"/>
        <v>25</v>
      </c>
      <c r="D40" s="69">
        <f t="shared" si="4"/>
        <v>100000</v>
      </c>
      <c r="E40" s="69">
        <f t="shared" si="5"/>
        <v>200000</v>
      </c>
      <c r="F40" s="67">
        <f t="shared" si="0"/>
        <v>0.5</v>
      </c>
      <c r="G40" s="67">
        <f t="shared" si="1"/>
        <v>0</v>
      </c>
      <c r="H40" s="67">
        <f t="shared" si="22"/>
        <v>5.5</v>
      </c>
      <c r="I40" s="67">
        <f t="shared" si="18"/>
        <v>0</v>
      </c>
      <c r="K40" s="70">
        <f t="shared" ca="1" si="2"/>
        <v>70.519313562949833</v>
      </c>
      <c r="L40" s="69" t="str">
        <f ca="1">IF(K40&lt;=C40, IF(K40&lt;H38,$A$2,IF(K40&lt;H39,$A$3, IF(K40&lt;H40,$A$4, IF(K40&lt;H41,$A$5, "NONE")))), "NONE")</f>
        <v>NONE</v>
      </c>
    </row>
    <row r="41" spans="1:20" x14ac:dyDescent="0.2">
      <c r="B41" s="67">
        <f t="shared" si="8"/>
        <v>0</v>
      </c>
      <c r="C41" s="69">
        <f t="shared" si="3"/>
        <v>25</v>
      </c>
      <c r="D41" s="69">
        <f t="shared" si="4"/>
        <v>100000</v>
      </c>
      <c r="E41" s="69">
        <f t="shared" si="5"/>
        <v>200000</v>
      </c>
      <c r="F41" s="67">
        <f t="shared" si="0"/>
        <v>0.5</v>
      </c>
      <c r="G41" s="67">
        <f t="shared" si="1"/>
        <v>0</v>
      </c>
      <c r="H41" s="67">
        <f t="shared" si="22"/>
        <v>5.5</v>
      </c>
      <c r="I41" s="67">
        <f t="shared" si="18"/>
        <v>0</v>
      </c>
      <c r="K41" s="70">
        <f t="shared" ca="1" si="2"/>
        <v>41.525955007403006</v>
      </c>
      <c r="L41" s="69" t="str">
        <f ca="1">IF(K41&lt;=C41, IF(K41&lt;H38,$A$2,IF(K41&lt;H39,$A$3, IF(K41&lt;H40,$A$4, IF(K41&lt;H41,$A$5, "NONE")))), "NONE")</f>
        <v>NONE</v>
      </c>
    </row>
    <row r="42" spans="1:20" x14ac:dyDescent="0.2">
      <c r="A42" s="69"/>
      <c r="B42" s="70">
        <f t="shared" si="8"/>
        <v>1</v>
      </c>
      <c r="C42" s="69">
        <f t="shared" si="3"/>
        <v>25</v>
      </c>
      <c r="D42" s="69">
        <f t="shared" si="4"/>
        <v>110000</v>
      </c>
      <c r="E42" s="69">
        <f t="shared" si="5"/>
        <v>200000</v>
      </c>
      <c r="F42" s="70">
        <f t="shared" si="0"/>
        <v>0.55000000000000004</v>
      </c>
      <c r="G42" s="70">
        <f t="shared" si="1"/>
        <v>0.55000000000000004</v>
      </c>
      <c r="H42" s="70">
        <f>G42</f>
        <v>0.55000000000000004</v>
      </c>
      <c r="I42" s="70">
        <f t="shared" si="18"/>
        <v>0.55000000000000004</v>
      </c>
      <c r="J42" s="69"/>
      <c r="K42" s="70">
        <f t="shared" ca="1" si="2"/>
        <v>67.852550991078743</v>
      </c>
      <c r="L42" s="69" t="str">
        <f ca="1">IF(K42&lt;=C42, IF(K42&lt;H42,$A$2,IF(K42&lt;H43,$A$3, IF(K42&lt;H44,$A$4, IF(K42&lt;H45,$A$5, "NONE")))), "NONE")</f>
        <v>NONE</v>
      </c>
      <c r="M42" s="69"/>
      <c r="N42" s="69"/>
      <c r="O42" s="69"/>
      <c r="P42" s="69"/>
      <c r="Q42" s="69"/>
      <c r="R42" s="69"/>
      <c r="S42" s="69"/>
      <c r="T42" s="69"/>
    </row>
    <row r="43" spans="1:20" x14ac:dyDescent="0.2">
      <c r="A43" s="69"/>
      <c r="B43" s="70">
        <f t="shared" si="8"/>
        <v>10</v>
      </c>
      <c r="C43" s="69">
        <f t="shared" si="3"/>
        <v>25</v>
      </c>
      <c r="D43" s="69">
        <f t="shared" si="4"/>
        <v>110000</v>
      </c>
      <c r="E43" s="69">
        <f t="shared" si="5"/>
        <v>200000</v>
      </c>
      <c r="F43" s="70">
        <f t="shared" si="0"/>
        <v>0.55000000000000004</v>
      </c>
      <c r="G43" s="70">
        <f t="shared" si="1"/>
        <v>5.5</v>
      </c>
      <c r="H43" s="70">
        <f t="shared" ref="H43:H45" si="23">H42+G43</f>
        <v>6.05</v>
      </c>
      <c r="I43" s="70">
        <f t="shared" si="18"/>
        <v>5.5</v>
      </c>
      <c r="J43" s="69"/>
      <c r="K43" s="70">
        <f t="shared" ca="1" si="2"/>
        <v>5.4663363433678613</v>
      </c>
      <c r="L43" s="69" t="str">
        <f ca="1">IF(K43&lt;=C43, IF(K43&lt;H42,$A$2,IF(K43&lt;H43,$A$3, IF(K43&lt;H44,$A$4, IF(K43&lt;H45,$A$5, "NONE")))), "NONE")</f>
        <v>RP_RARE</v>
      </c>
      <c r="M43" s="69"/>
      <c r="N43" s="69"/>
      <c r="O43" s="69"/>
      <c r="P43" s="69"/>
      <c r="Q43" s="69"/>
      <c r="R43" s="69"/>
      <c r="S43" s="69"/>
      <c r="T43" s="69"/>
    </row>
    <row r="44" spans="1:20" x14ac:dyDescent="0.2">
      <c r="A44" s="69"/>
      <c r="B44" s="70">
        <f t="shared" si="8"/>
        <v>0</v>
      </c>
      <c r="C44" s="69">
        <f t="shared" si="3"/>
        <v>25</v>
      </c>
      <c r="D44" s="69">
        <f t="shared" si="4"/>
        <v>110000</v>
      </c>
      <c r="E44" s="69">
        <f t="shared" si="5"/>
        <v>200000</v>
      </c>
      <c r="F44" s="70">
        <f t="shared" si="0"/>
        <v>0.55000000000000004</v>
      </c>
      <c r="G44" s="70">
        <f t="shared" si="1"/>
        <v>0</v>
      </c>
      <c r="H44" s="70">
        <f t="shared" si="23"/>
        <v>6.05</v>
      </c>
      <c r="I44" s="70">
        <f t="shared" si="18"/>
        <v>0</v>
      </c>
      <c r="J44" s="69"/>
      <c r="K44" s="70">
        <f t="shared" ca="1" si="2"/>
        <v>14.743335011688874</v>
      </c>
      <c r="L44" s="69" t="str">
        <f ca="1">IF(K44&lt;=C44, IF(K44&lt;H42,$A$2,IF(K44&lt;H43,$A$3, IF(K44&lt;H44,$A$4, IF(K44&lt;H45,$A$5, "NONE")))), "NONE")</f>
        <v>NONE</v>
      </c>
      <c r="M44" s="69"/>
      <c r="N44" s="69"/>
      <c r="O44" s="69"/>
      <c r="P44" s="69"/>
      <c r="Q44" s="69"/>
      <c r="R44" s="69"/>
      <c r="S44" s="69"/>
      <c r="T44" s="69"/>
    </row>
    <row r="45" spans="1:20" x14ac:dyDescent="0.2">
      <c r="A45" s="69"/>
      <c r="B45" s="70">
        <f t="shared" si="8"/>
        <v>0</v>
      </c>
      <c r="C45" s="69">
        <f t="shared" si="3"/>
        <v>25</v>
      </c>
      <c r="D45" s="69">
        <f t="shared" si="4"/>
        <v>110000</v>
      </c>
      <c r="E45" s="69">
        <f t="shared" si="5"/>
        <v>200000</v>
      </c>
      <c r="F45" s="70">
        <f t="shared" si="0"/>
        <v>0.55000000000000004</v>
      </c>
      <c r="G45" s="70">
        <f t="shared" si="1"/>
        <v>0</v>
      </c>
      <c r="H45" s="70">
        <f t="shared" si="23"/>
        <v>6.05</v>
      </c>
      <c r="I45" s="70">
        <f t="shared" si="18"/>
        <v>0</v>
      </c>
      <c r="J45" s="69"/>
      <c r="K45" s="70">
        <f t="shared" ca="1" si="2"/>
        <v>91.085659218439787</v>
      </c>
      <c r="L45" s="69" t="str">
        <f ca="1">IF(K45&lt;=C45, IF(K45&lt;H42,$A$2,IF(K45&lt;H43,$A$3, IF(K45&lt;H44,$A$4, IF(K45&lt;H45,$A$5, "NONE")))), "NONE")</f>
        <v>NONE</v>
      </c>
      <c r="M45" s="69"/>
      <c r="N45" s="69"/>
      <c r="O45" s="69"/>
      <c r="P45" s="69"/>
      <c r="Q45" s="69"/>
      <c r="R45" s="69"/>
      <c r="S45" s="69"/>
      <c r="T45" s="69"/>
    </row>
    <row r="46" spans="1:20" x14ac:dyDescent="0.2">
      <c r="B46" s="67">
        <f t="shared" si="8"/>
        <v>1</v>
      </c>
      <c r="C46" s="69">
        <f t="shared" si="3"/>
        <v>25</v>
      </c>
      <c r="D46" s="69">
        <f t="shared" si="4"/>
        <v>120000</v>
      </c>
      <c r="E46" s="69">
        <f t="shared" si="5"/>
        <v>200000</v>
      </c>
      <c r="F46" s="67">
        <f t="shared" si="0"/>
        <v>0.6</v>
      </c>
      <c r="G46" s="67">
        <f t="shared" si="1"/>
        <v>0.6</v>
      </c>
      <c r="H46" s="67">
        <f>G46</f>
        <v>0.6</v>
      </c>
      <c r="I46" s="67">
        <f t="shared" si="18"/>
        <v>0.6</v>
      </c>
      <c r="K46" s="70">
        <f t="shared" ca="1" si="2"/>
        <v>12.711532117033286</v>
      </c>
      <c r="L46" s="69" t="str">
        <f ca="1">IF(K46&lt;=C46, IF(K46&lt;H46,$A$2,IF(K46&lt;H47,$A$3, IF(K46&lt;H48,$A$4, IF(K46&lt;H49,$A$5, "NONE")))), "NONE")</f>
        <v>NONE</v>
      </c>
    </row>
    <row r="47" spans="1:20" x14ac:dyDescent="0.2">
      <c r="B47" s="67">
        <f t="shared" si="8"/>
        <v>10</v>
      </c>
      <c r="C47" s="69">
        <f t="shared" si="3"/>
        <v>25</v>
      </c>
      <c r="D47" s="69">
        <f t="shared" si="4"/>
        <v>120000</v>
      </c>
      <c r="E47" s="69">
        <f t="shared" si="5"/>
        <v>200000</v>
      </c>
      <c r="F47" s="67">
        <f t="shared" si="0"/>
        <v>0.6</v>
      </c>
      <c r="G47" s="67">
        <f t="shared" si="1"/>
        <v>6</v>
      </c>
      <c r="H47" s="67">
        <f t="shared" ref="H47:H49" si="24">H46+G47</f>
        <v>6.6</v>
      </c>
      <c r="I47" s="67">
        <f t="shared" si="18"/>
        <v>6</v>
      </c>
      <c r="K47" s="70">
        <f t="shared" ca="1" si="2"/>
        <v>27.066897411698665</v>
      </c>
      <c r="L47" s="69" t="str">
        <f ca="1">IF(K47&lt;=C47, IF(K47&lt;H46,$A$2,IF(K47&lt;H47,$A$3, IF(K47&lt;H48,$A$4, IF(K47&lt;H49,$A$5, "NONE")))), "NONE")</f>
        <v>NONE</v>
      </c>
    </row>
    <row r="48" spans="1:20" x14ac:dyDescent="0.2">
      <c r="B48" s="67">
        <f t="shared" si="8"/>
        <v>0</v>
      </c>
      <c r="C48" s="69">
        <f t="shared" si="3"/>
        <v>25</v>
      </c>
      <c r="D48" s="69">
        <f t="shared" si="4"/>
        <v>120000</v>
      </c>
      <c r="E48" s="69">
        <f t="shared" si="5"/>
        <v>200000</v>
      </c>
      <c r="F48" s="67">
        <f t="shared" si="0"/>
        <v>0.6</v>
      </c>
      <c r="G48" s="67">
        <f t="shared" si="1"/>
        <v>0</v>
      </c>
      <c r="H48" s="67">
        <f t="shared" si="24"/>
        <v>6.6</v>
      </c>
      <c r="I48" s="67">
        <f t="shared" si="18"/>
        <v>0</v>
      </c>
      <c r="K48" s="70">
        <f t="shared" ca="1" si="2"/>
        <v>0.78926334048957658</v>
      </c>
      <c r="L48" s="69" t="str">
        <f ca="1">IF(K48&lt;=C48, IF(K48&lt;H46,$A$2,IF(K48&lt;H47,$A$3, IF(K48&lt;H48,$A$4, IF(K48&lt;H49,$A$5, "NONE")))), "NONE")</f>
        <v>RP_RARE</v>
      </c>
    </row>
    <row r="49" spans="1:20" x14ac:dyDescent="0.2">
      <c r="B49" s="67">
        <f t="shared" si="8"/>
        <v>0</v>
      </c>
      <c r="C49" s="69">
        <f t="shared" si="3"/>
        <v>25</v>
      </c>
      <c r="D49" s="69">
        <f t="shared" si="4"/>
        <v>120000</v>
      </c>
      <c r="E49" s="69">
        <f t="shared" si="5"/>
        <v>200000</v>
      </c>
      <c r="F49" s="67">
        <f t="shared" si="0"/>
        <v>0.6</v>
      </c>
      <c r="G49" s="67">
        <f t="shared" si="1"/>
        <v>0</v>
      </c>
      <c r="H49" s="67">
        <f t="shared" si="24"/>
        <v>6.6</v>
      </c>
      <c r="I49" s="67">
        <f t="shared" si="18"/>
        <v>0</v>
      </c>
      <c r="K49" s="70">
        <f t="shared" ca="1" si="2"/>
        <v>33.891407546983018</v>
      </c>
      <c r="L49" s="69" t="str">
        <f ca="1">IF(K49&lt;=C49, IF(K49&lt;H46,$A$2,IF(K49&lt;H47,$A$3, IF(K49&lt;H48,$A$4, IF(K49&lt;H49,$A$5, "NONE")))), "NONE")</f>
        <v>NONE</v>
      </c>
    </row>
    <row r="50" spans="1:20" x14ac:dyDescent="0.2">
      <c r="A50" s="69"/>
      <c r="B50" s="70">
        <f t="shared" si="8"/>
        <v>1</v>
      </c>
      <c r="C50" s="69">
        <f t="shared" si="3"/>
        <v>25</v>
      </c>
      <c r="D50" s="69">
        <f t="shared" si="4"/>
        <v>130000</v>
      </c>
      <c r="E50" s="69">
        <f t="shared" si="5"/>
        <v>200000</v>
      </c>
      <c r="F50" s="70">
        <f t="shared" si="0"/>
        <v>0.65</v>
      </c>
      <c r="G50" s="70">
        <f t="shared" si="1"/>
        <v>0.65</v>
      </c>
      <c r="H50" s="70">
        <f>G50</f>
        <v>0.65</v>
      </c>
      <c r="I50" s="70">
        <f t="shared" si="18"/>
        <v>0.65</v>
      </c>
      <c r="J50" s="69"/>
      <c r="K50" s="70">
        <f t="shared" ca="1" si="2"/>
        <v>49.837804058764988</v>
      </c>
      <c r="L50" s="69" t="str">
        <f ca="1">IF(K50&lt;=C50, IF(K50&lt;H50,$A$2,IF(K50&lt;H51,$A$3, IF(K50&lt;H52,$A$4, IF(K50&lt;H53,$A$5, "NONE")))), "NONE")</f>
        <v>NONE</v>
      </c>
      <c r="M50" s="69"/>
      <c r="N50" s="69"/>
      <c r="O50" s="69"/>
      <c r="P50" s="69"/>
      <c r="Q50" s="69"/>
      <c r="R50" s="69"/>
      <c r="S50" s="69"/>
      <c r="T50" s="69"/>
    </row>
    <row r="51" spans="1:20" x14ac:dyDescent="0.2">
      <c r="A51" s="69"/>
      <c r="B51" s="70">
        <f t="shared" si="8"/>
        <v>10</v>
      </c>
      <c r="C51" s="69">
        <f t="shared" si="3"/>
        <v>25</v>
      </c>
      <c r="D51" s="69">
        <f t="shared" si="4"/>
        <v>130000</v>
      </c>
      <c r="E51" s="69">
        <f t="shared" si="5"/>
        <v>200000</v>
      </c>
      <c r="F51" s="70">
        <f t="shared" si="0"/>
        <v>0.65</v>
      </c>
      <c r="G51" s="70">
        <f t="shared" si="1"/>
        <v>6.5</v>
      </c>
      <c r="H51" s="70">
        <f t="shared" ref="H51:H53" si="25">H50+G51</f>
        <v>7.15</v>
      </c>
      <c r="I51" s="70">
        <f t="shared" si="18"/>
        <v>6.5</v>
      </c>
      <c r="J51" s="69"/>
      <c r="K51" s="70">
        <f t="shared" ca="1" si="2"/>
        <v>20.340802271125924</v>
      </c>
      <c r="L51" s="69" t="str">
        <f ca="1">IF(K51&lt;=C51, IF(K51&lt;H50,$A$2,IF(K51&lt;H51,$A$3, IF(K51&lt;H52,$A$4, IF(K51&lt;H53,$A$5, "NONE")))), "NONE")</f>
        <v>NONE</v>
      </c>
      <c r="M51" s="69"/>
      <c r="N51" s="69"/>
      <c r="O51" s="69"/>
      <c r="P51" s="69"/>
      <c r="Q51" s="69"/>
      <c r="R51" s="69"/>
      <c r="S51" s="69"/>
      <c r="T51" s="69"/>
    </row>
    <row r="52" spans="1:20" x14ac:dyDescent="0.2">
      <c r="A52" s="69"/>
      <c r="B52" s="70">
        <f t="shared" si="8"/>
        <v>0</v>
      </c>
      <c r="C52" s="69">
        <f t="shared" si="3"/>
        <v>25</v>
      </c>
      <c r="D52" s="69">
        <f t="shared" si="4"/>
        <v>130000</v>
      </c>
      <c r="E52" s="69">
        <f t="shared" si="5"/>
        <v>200000</v>
      </c>
      <c r="F52" s="70">
        <f t="shared" si="0"/>
        <v>0.65</v>
      </c>
      <c r="G52" s="70">
        <f t="shared" si="1"/>
        <v>0</v>
      </c>
      <c r="H52" s="70">
        <f t="shared" si="25"/>
        <v>7.15</v>
      </c>
      <c r="I52" s="70">
        <f t="shared" si="18"/>
        <v>0</v>
      </c>
      <c r="J52" s="69"/>
      <c r="K52" s="70">
        <f t="shared" ca="1" si="2"/>
        <v>88.689412174095409</v>
      </c>
      <c r="L52" s="69" t="str">
        <f ca="1">IF(K52&lt;=C52, IF(K52&lt;H50,$A$2,IF(K52&lt;H51,$A$3, IF(K52&lt;H52,$A$4, IF(K52&lt;H53,$A$5, "NONE")))), "NONE")</f>
        <v>NONE</v>
      </c>
      <c r="M52" s="69"/>
      <c r="N52" s="69"/>
      <c r="O52" s="69"/>
      <c r="P52" s="69"/>
      <c r="Q52" s="69"/>
      <c r="R52" s="69"/>
      <c r="S52" s="69"/>
      <c r="T52" s="69"/>
    </row>
    <row r="53" spans="1:20" x14ac:dyDescent="0.2">
      <c r="A53" s="69"/>
      <c r="B53" s="70">
        <f t="shared" si="8"/>
        <v>0</v>
      </c>
      <c r="C53" s="69">
        <f t="shared" si="3"/>
        <v>25</v>
      </c>
      <c r="D53" s="69">
        <f t="shared" si="4"/>
        <v>130000</v>
      </c>
      <c r="E53" s="69">
        <f t="shared" si="5"/>
        <v>200000</v>
      </c>
      <c r="F53" s="70">
        <f t="shared" si="0"/>
        <v>0.65</v>
      </c>
      <c r="G53" s="70">
        <f t="shared" si="1"/>
        <v>0</v>
      </c>
      <c r="H53" s="70">
        <f t="shared" si="25"/>
        <v>7.15</v>
      </c>
      <c r="I53" s="70">
        <f t="shared" si="18"/>
        <v>0</v>
      </c>
      <c r="J53" s="69"/>
      <c r="K53" s="70">
        <f t="shared" ca="1" si="2"/>
        <v>54.44337622091826</v>
      </c>
      <c r="L53" s="69" t="str">
        <f ca="1">IF(K53&lt;=C53, IF(K53&lt;H50,$A$2,IF(K53&lt;H51,$A$3, IF(K53&lt;H52,$A$4, IF(K53&lt;H53,$A$5, "NONE")))), "NONE")</f>
        <v>NONE</v>
      </c>
      <c r="M53" s="69"/>
      <c r="N53" s="69"/>
      <c r="O53" s="69"/>
      <c r="P53" s="69"/>
      <c r="Q53" s="69"/>
      <c r="R53" s="69"/>
      <c r="S53" s="69"/>
      <c r="T53" s="69"/>
    </row>
    <row r="54" spans="1:20" x14ac:dyDescent="0.2">
      <c r="B54" s="67">
        <f t="shared" si="8"/>
        <v>1</v>
      </c>
      <c r="C54" s="69">
        <f t="shared" si="3"/>
        <v>25</v>
      </c>
      <c r="D54" s="69">
        <f t="shared" si="4"/>
        <v>140000</v>
      </c>
      <c r="E54" s="69">
        <f t="shared" si="5"/>
        <v>200000</v>
      </c>
      <c r="F54" s="67">
        <f t="shared" si="0"/>
        <v>0.7</v>
      </c>
      <c r="G54" s="67">
        <f t="shared" si="1"/>
        <v>0.7</v>
      </c>
      <c r="H54" s="67">
        <f>G54</f>
        <v>0.7</v>
      </c>
      <c r="I54" s="67">
        <f t="shared" si="18"/>
        <v>0.7</v>
      </c>
      <c r="K54" s="70">
        <f t="shared" ca="1" si="2"/>
        <v>23.179638834354087</v>
      </c>
      <c r="L54" s="69" t="str">
        <f ca="1">IF(K54&lt;=C54, IF(K54&lt;H54,$A$2,IF(K54&lt;H55,$A$3, IF(K54&lt;H56,$A$4, IF(K54&lt;H57,$A$5, "NONE")))), "NONE")</f>
        <v>NONE</v>
      </c>
    </row>
    <row r="55" spans="1:20" x14ac:dyDescent="0.2">
      <c r="B55" s="67">
        <f t="shared" si="8"/>
        <v>10</v>
      </c>
      <c r="C55" s="69">
        <f t="shared" si="3"/>
        <v>25</v>
      </c>
      <c r="D55" s="69">
        <f t="shared" si="4"/>
        <v>140000</v>
      </c>
      <c r="E55" s="69">
        <f t="shared" si="5"/>
        <v>200000</v>
      </c>
      <c r="F55" s="67">
        <f t="shared" si="0"/>
        <v>0.7</v>
      </c>
      <c r="G55" s="67">
        <f t="shared" si="1"/>
        <v>7</v>
      </c>
      <c r="H55" s="67">
        <f t="shared" ref="H55:H57" si="26">H54+G55</f>
        <v>7.7</v>
      </c>
      <c r="I55" s="67">
        <f t="shared" si="18"/>
        <v>7</v>
      </c>
      <c r="K55" s="70">
        <f t="shared" ca="1" si="2"/>
        <v>22.689039994456696</v>
      </c>
      <c r="L55" s="69" t="str">
        <f ca="1">IF(K55&lt;=C55, IF(K55&lt;H54,$A$2,IF(K55&lt;H55,$A$3, IF(K55&lt;H56,$A$4, IF(K55&lt;H57,$A$5, "NONE")))), "NONE")</f>
        <v>NONE</v>
      </c>
    </row>
    <row r="56" spans="1:20" x14ac:dyDescent="0.2">
      <c r="B56" s="67">
        <f t="shared" si="8"/>
        <v>0</v>
      </c>
      <c r="C56" s="69">
        <f t="shared" si="3"/>
        <v>25</v>
      </c>
      <c r="D56" s="69">
        <f t="shared" si="4"/>
        <v>140000</v>
      </c>
      <c r="E56" s="69">
        <f t="shared" si="5"/>
        <v>200000</v>
      </c>
      <c r="F56" s="67">
        <f t="shared" si="0"/>
        <v>0.7</v>
      </c>
      <c r="G56" s="67">
        <f t="shared" si="1"/>
        <v>0</v>
      </c>
      <c r="H56" s="67">
        <f t="shared" si="26"/>
        <v>7.7</v>
      </c>
      <c r="I56" s="67">
        <f t="shared" si="18"/>
        <v>0</v>
      </c>
      <c r="K56" s="70">
        <f t="shared" ca="1" si="2"/>
        <v>89.744165432127687</v>
      </c>
      <c r="L56" s="69" t="str">
        <f ca="1">IF(K56&lt;=C56, IF(K56&lt;H54,$A$2,IF(K56&lt;H55,$A$3, IF(K56&lt;H56,$A$4, IF(K56&lt;H57,$A$5, "NONE")))), "NONE")</f>
        <v>NONE</v>
      </c>
    </row>
    <row r="57" spans="1:20" x14ac:dyDescent="0.2">
      <c r="B57" s="67">
        <f t="shared" si="8"/>
        <v>0</v>
      </c>
      <c r="C57" s="69">
        <f t="shared" si="3"/>
        <v>25</v>
      </c>
      <c r="D57" s="69">
        <f t="shared" si="4"/>
        <v>140000</v>
      </c>
      <c r="E57" s="69">
        <f t="shared" si="5"/>
        <v>200000</v>
      </c>
      <c r="F57" s="67">
        <f t="shared" si="0"/>
        <v>0.7</v>
      </c>
      <c r="G57" s="67">
        <f t="shared" si="1"/>
        <v>0</v>
      </c>
      <c r="H57" s="67">
        <f t="shared" si="26"/>
        <v>7.7</v>
      </c>
      <c r="I57" s="67">
        <f t="shared" si="18"/>
        <v>0</v>
      </c>
      <c r="K57" s="70">
        <f t="shared" ca="1" si="2"/>
        <v>8.3139634233342701</v>
      </c>
      <c r="L57" s="69" t="str">
        <f ca="1">IF(K57&lt;=C57, IF(K57&lt;H54,$A$2,IF(K57&lt;H55,$A$3, IF(K57&lt;H56,$A$4, IF(K57&lt;H57,$A$5, "NONE")))), "NONE")</f>
        <v>NONE</v>
      </c>
    </row>
    <row r="58" spans="1:20" x14ac:dyDescent="0.2">
      <c r="A58" s="69"/>
      <c r="B58" s="70">
        <f t="shared" si="8"/>
        <v>1</v>
      </c>
      <c r="C58" s="69">
        <f t="shared" si="3"/>
        <v>25</v>
      </c>
      <c r="D58" s="69">
        <f t="shared" si="4"/>
        <v>150000</v>
      </c>
      <c r="E58" s="69">
        <f t="shared" si="5"/>
        <v>200000</v>
      </c>
      <c r="F58" s="70">
        <f t="shared" si="0"/>
        <v>0.75</v>
      </c>
      <c r="G58" s="70">
        <f t="shared" si="1"/>
        <v>0.75</v>
      </c>
      <c r="H58" s="70">
        <f>G58</f>
        <v>0.75</v>
      </c>
      <c r="I58" s="70">
        <f t="shared" si="18"/>
        <v>0.75</v>
      </c>
      <c r="J58" s="69"/>
      <c r="K58" s="70">
        <f t="shared" ca="1" si="2"/>
        <v>8.9616019501738027</v>
      </c>
      <c r="L58" s="69" t="str">
        <f ca="1">IF(K58&lt;=C58, IF(K58&lt;H58,$A$2,IF(K58&lt;H59,$A$3, IF(K58&lt;H60,$A$4, IF(K58&lt;H61,$A$5, "NONE")))), "NONE")</f>
        <v>NONE</v>
      </c>
      <c r="M58" s="69"/>
      <c r="N58" s="69"/>
      <c r="O58" s="69"/>
      <c r="P58" s="69"/>
      <c r="Q58" s="69"/>
      <c r="R58" s="69"/>
      <c r="S58" s="69"/>
      <c r="T58" s="69"/>
    </row>
    <row r="59" spans="1:20" x14ac:dyDescent="0.2">
      <c r="A59" s="69"/>
      <c r="B59" s="70">
        <f t="shared" si="8"/>
        <v>10</v>
      </c>
      <c r="C59" s="69">
        <f t="shared" si="3"/>
        <v>25</v>
      </c>
      <c r="D59" s="69">
        <f t="shared" si="4"/>
        <v>150000</v>
      </c>
      <c r="E59" s="69">
        <f t="shared" si="5"/>
        <v>200000</v>
      </c>
      <c r="F59" s="70">
        <f t="shared" si="0"/>
        <v>0.75</v>
      </c>
      <c r="G59" s="70">
        <f t="shared" si="1"/>
        <v>7.5</v>
      </c>
      <c r="H59" s="70">
        <f t="shared" ref="H59:H61" si="27">H58+G59</f>
        <v>8.25</v>
      </c>
      <c r="I59" s="70">
        <f t="shared" si="18"/>
        <v>7.5</v>
      </c>
      <c r="J59" s="69"/>
      <c r="K59" s="70">
        <f t="shared" ca="1" si="2"/>
        <v>8.6412405957916327</v>
      </c>
      <c r="L59" s="69" t="str">
        <f ca="1">IF(K59&lt;=C59, IF(K59&lt;H58,$A$2,IF(K59&lt;H59,$A$3, IF(K59&lt;H60,$A$4, IF(K59&lt;H61,$A$5, "NONE")))), "NONE")</f>
        <v>NONE</v>
      </c>
      <c r="M59" s="69"/>
      <c r="N59" s="69"/>
      <c r="O59" s="69"/>
      <c r="P59" s="69"/>
      <c r="Q59" s="69"/>
      <c r="R59" s="69"/>
      <c r="S59" s="69"/>
      <c r="T59" s="69"/>
    </row>
    <row r="60" spans="1:20" x14ac:dyDescent="0.2">
      <c r="A60" s="69"/>
      <c r="B60" s="70">
        <f t="shared" si="8"/>
        <v>0</v>
      </c>
      <c r="C60" s="69">
        <f t="shared" si="3"/>
        <v>25</v>
      </c>
      <c r="D60" s="69">
        <f t="shared" si="4"/>
        <v>150000</v>
      </c>
      <c r="E60" s="69">
        <f t="shared" si="5"/>
        <v>200000</v>
      </c>
      <c r="F60" s="70">
        <f t="shared" si="0"/>
        <v>0.75</v>
      </c>
      <c r="G60" s="70">
        <f t="shared" si="1"/>
        <v>0</v>
      </c>
      <c r="H60" s="70">
        <f t="shared" si="27"/>
        <v>8.25</v>
      </c>
      <c r="I60" s="70">
        <f t="shared" si="18"/>
        <v>0</v>
      </c>
      <c r="J60" s="69"/>
      <c r="K60" s="70">
        <f t="shared" ca="1" si="2"/>
        <v>2.0721395292878642</v>
      </c>
      <c r="L60" s="69" t="str">
        <f ca="1">IF(K60&lt;=C60, IF(K60&lt;H58,$A$2,IF(K60&lt;H59,$A$3, IF(K60&lt;H60,$A$4, IF(K60&lt;H61,$A$5, "NONE")))), "NONE")</f>
        <v>RP_RARE</v>
      </c>
      <c r="M60" s="69"/>
      <c r="N60" s="69"/>
      <c r="O60" s="69"/>
      <c r="P60" s="69"/>
      <c r="Q60" s="69"/>
      <c r="R60" s="69"/>
      <c r="S60" s="69"/>
      <c r="T60" s="69"/>
    </row>
    <row r="61" spans="1:20" x14ac:dyDescent="0.2">
      <c r="A61" s="69"/>
      <c r="B61" s="70">
        <f t="shared" si="8"/>
        <v>0</v>
      </c>
      <c r="C61" s="69">
        <f t="shared" si="3"/>
        <v>25</v>
      </c>
      <c r="D61" s="69">
        <f t="shared" si="4"/>
        <v>150000</v>
      </c>
      <c r="E61" s="69">
        <f t="shared" si="5"/>
        <v>200000</v>
      </c>
      <c r="F61" s="70">
        <f t="shared" si="0"/>
        <v>0.75</v>
      </c>
      <c r="G61" s="70">
        <f t="shared" si="1"/>
        <v>0</v>
      </c>
      <c r="H61" s="70">
        <f t="shared" si="27"/>
        <v>8.25</v>
      </c>
      <c r="I61" s="70">
        <f t="shared" si="18"/>
        <v>0</v>
      </c>
      <c r="J61" s="69"/>
      <c r="K61" s="70">
        <f t="shared" ca="1" si="2"/>
        <v>4.8060883505642309</v>
      </c>
      <c r="L61" s="69" t="str">
        <f ca="1">IF(K61&lt;=C61, IF(K61&lt;H58,$A$2,IF(K61&lt;H59,$A$3, IF(K61&lt;H60,$A$4, IF(K61&lt;H61,$A$5, "NONE")))), "NONE")</f>
        <v>RP_RARE</v>
      </c>
      <c r="M61" s="69"/>
      <c r="N61" s="69"/>
      <c r="O61" s="69"/>
      <c r="P61" s="69"/>
      <c r="Q61" s="69"/>
      <c r="R61" s="69"/>
      <c r="S61" s="69"/>
      <c r="T61" s="69"/>
    </row>
    <row r="62" spans="1:20" x14ac:dyDescent="0.2">
      <c r="B62" s="67">
        <f t="shared" si="8"/>
        <v>1</v>
      </c>
      <c r="C62" s="69">
        <f t="shared" si="3"/>
        <v>25</v>
      </c>
      <c r="D62" s="69">
        <f t="shared" si="4"/>
        <v>160000</v>
      </c>
      <c r="E62" s="69">
        <f t="shared" si="5"/>
        <v>200000</v>
      </c>
      <c r="F62" s="67">
        <f t="shared" si="0"/>
        <v>0.8</v>
      </c>
      <c r="G62" s="67">
        <f t="shared" si="1"/>
        <v>0.8</v>
      </c>
      <c r="H62" s="67">
        <f>G62</f>
        <v>0.8</v>
      </c>
      <c r="I62" s="67">
        <f t="shared" si="18"/>
        <v>0.8</v>
      </c>
      <c r="K62" s="70">
        <f t="shared" ca="1" si="2"/>
        <v>6.9561042302823228</v>
      </c>
      <c r="L62" s="69" t="str">
        <f ca="1">IF(K62&lt;=C62, IF(K62&lt;H62,$A$2,IF(K62&lt;H63,$A$3, IF(K62&lt;H64,$A$4, IF(K62&lt;H65,$A$5, "NONE")))), "NONE")</f>
        <v>RP_RARE</v>
      </c>
    </row>
    <row r="63" spans="1:20" x14ac:dyDescent="0.2">
      <c r="B63" s="67">
        <f t="shared" si="8"/>
        <v>10</v>
      </c>
      <c r="C63" s="69">
        <f t="shared" si="3"/>
        <v>25</v>
      </c>
      <c r="D63" s="69">
        <f t="shared" si="4"/>
        <v>160000</v>
      </c>
      <c r="E63" s="69">
        <f t="shared" si="5"/>
        <v>200000</v>
      </c>
      <c r="F63" s="67">
        <f t="shared" si="0"/>
        <v>0.8</v>
      </c>
      <c r="G63" s="67">
        <f t="shared" si="1"/>
        <v>8</v>
      </c>
      <c r="H63" s="67">
        <f t="shared" ref="H63:H65" si="28">H62+G63</f>
        <v>8.8000000000000007</v>
      </c>
      <c r="I63" s="67">
        <f t="shared" si="18"/>
        <v>8</v>
      </c>
      <c r="K63" s="70">
        <f t="shared" ca="1" si="2"/>
        <v>7.7486744292327163</v>
      </c>
      <c r="L63" s="69" t="str">
        <f ca="1">IF(K63&lt;=C63, IF(K63&lt;H62,$A$2,IF(K63&lt;H63,$A$3, IF(K63&lt;H64,$A$4, IF(K63&lt;H65,$A$5, "NONE")))), "NONE")</f>
        <v>RP_RARE</v>
      </c>
    </row>
    <row r="64" spans="1:20" x14ac:dyDescent="0.2">
      <c r="B64" s="67">
        <f t="shared" si="8"/>
        <v>0</v>
      </c>
      <c r="C64" s="69">
        <f t="shared" si="3"/>
        <v>25</v>
      </c>
      <c r="D64" s="69">
        <f t="shared" si="4"/>
        <v>160000</v>
      </c>
      <c r="E64" s="69">
        <f t="shared" si="5"/>
        <v>200000</v>
      </c>
      <c r="F64" s="67">
        <f t="shared" si="0"/>
        <v>0.8</v>
      </c>
      <c r="G64" s="67">
        <f t="shared" si="1"/>
        <v>0</v>
      </c>
      <c r="H64" s="67">
        <f t="shared" si="28"/>
        <v>8.8000000000000007</v>
      </c>
      <c r="I64" s="67">
        <f t="shared" si="18"/>
        <v>0</v>
      </c>
      <c r="K64" s="70">
        <f t="shared" ca="1" si="2"/>
        <v>88.866972995295484</v>
      </c>
      <c r="L64" s="69" t="str">
        <f ca="1">IF(K64&lt;=C64, IF(K64&lt;H62,$A$2,IF(K64&lt;H63,$A$3, IF(K64&lt;H64,$A$4, IF(K64&lt;H65,$A$5, "NONE")))), "NONE")</f>
        <v>NONE</v>
      </c>
    </row>
    <row r="65" spans="1:20" x14ac:dyDescent="0.2">
      <c r="B65" s="67">
        <f t="shared" si="8"/>
        <v>0</v>
      </c>
      <c r="C65" s="69">
        <f t="shared" si="3"/>
        <v>25</v>
      </c>
      <c r="D65" s="69">
        <f t="shared" si="4"/>
        <v>160000</v>
      </c>
      <c r="E65" s="69">
        <f t="shared" si="5"/>
        <v>200000</v>
      </c>
      <c r="F65" s="67">
        <f t="shared" si="0"/>
        <v>0.8</v>
      </c>
      <c r="G65" s="67">
        <f t="shared" si="1"/>
        <v>0</v>
      </c>
      <c r="H65" s="67">
        <f t="shared" si="28"/>
        <v>8.8000000000000007</v>
      </c>
      <c r="I65" s="67">
        <f t="shared" si="18"/>
        <v>0</v>
      </c>
      <c r="K65" s="70">
        <f t="shared" ca="1" si="2"/>
        <v>7.6464214851558303</v>
      </c>
      <c r="L65" s="69" t="str">
        <f ca="1">IF(K65&lt;=C65, IF(K65&lt;H62,$A$2,IF(K65&lt;H63,$A$3, IF(K65&lt;H64,$A$4, IF(K65&lt;H65,$A$5, "NONE")))), "NONE")</f>
        <v>RP_RARE</v>
      </c>
    </row>
    <row r="66" spans="1:20" x14ac:dyDescent="0.2">
      <c r="A66" s="69"/>
      <c r="B66" s="70">
        <f t="shared" si="8"/>
        <v>1</v>
      </c>
      <c r="C66" s="69">
        <f t="shared" si="3"/>
        <v>25</v>
      </c>
      <c r="D66" s="69">
        <f t="shared" si="4"/>
        <v>170000</v>
      </c>
      <c r="E66" s="69">
        <f t="shared" si="5"/>
        <v>200000</v>
      </c>
      <c r="F66" s="70">
        <f t="shared" si="0"/>
        <v>0.85</v>
      </c>
      <c r="G66" s="70">
        <f t="shared" si="1"/>
        <v>0.85</v>
      </c>
      <c r="H66" s="70">
        <f>G66</f>
        <v>0.85</v>
      </c>
      <c r="I66" s="70">
        <f t="shared" si="18"/>
        <v>0.85</v>
      </c>
      <c r="J66" s="69"/>
      <c r="K66" s="70">
        <f t="shared" ca="1" si="2"/>
        <v>48.895948652295843</v>
      </c>
      <c r="L66" s="69" t="str">
        <f ca="1">IF(K66&lt;=C66, IF(K66&lt;H66,$A$2,IF(K66&lt;H67,$A$3, IF(K66&lt;H68,$A$4, IF(K66&lt;H69,$A$5, "NONE")))), "NONE")</f>
        <v>NONE</v>
      </c>
      <c r="M66" s="69"/>
      <c r="N66" s="69"/>
      <c r="O66" s="69"/>
      <c r="P66" s="69"/>
      <c r="Q66" s="69"/>
      <c r="R66" s="69"/>
      <c r="S66" s="69"/>
      <c r="T66" s="69"/>
    </row>
    <row r="67" spans="1:20" x14ac:dyDescent="0.2">
      <c r="A67" s="69"/>
      <c r="B67" s="70">
        <f t="shared" si="8"/>
        <v>10</v>
      </c>
      <c r="C67" s="69">
        <f t="shared" si="3"/>
        <v>25</v>
      </c>
      <c r="D67" s="69">
        <f t="shared" ref="D67:D97" si="29">INT((ROW()-2)/4+1)*10000</f>
        <v>170000</v>
      </c>
      <c r="E67" s="69">
        <f t="shared" si="5"/>
        <v>200000</v>
      </c>
      <c r="F67" s="70">
        <f t="shared" si="0"/>
        <v>0.85</v>
      </c>
      <c r="G67" s="70">
        <f t="shared" si="1"/>
        <v>8.5</v>
      </c>
      <c r="H67" s="70">
        <f t="shared" ref="H67:H69" si="30">H66+G67</f>
        <v>9.35</v>
      </c>
      <c r="I67" s="70">
        <f t="shared" si="18"/>
        <v>8.5</v>
      </c>
      <c r="J67" s="69"/>
      <c r="K67" s="70">
        <f t="shared" ca="1" si="2"/>
        <v>42.902892071450538</v>
      </c>
      <c r="L67" s="69" t="str">
        <f ca="1">IF(K67&lt;=C67, IF(K67&lt;H66,$A$2,IF(K67&lt;H67,$A$3, IF(K67&lt;H68,$A$4, IF(K67&lt;H69,$A$5, "NONE")))), "NONE")</f>
        <v>NONE</v>
      </c>
      <c r="M67" s="69"/>
      <c r="N67" s="69"/>
      <c r="O67" s="69"/>
      <c r="P67" s="69"/>
      <c r="Q67" s="69"/>
      <c r="R67" s="69"/>
      <c r="S67" s="69"/>
      <c r="T67" s="69"/>
    </row>
    <row r="68" spans="1:20" x14ac:dyDescent="0.2">
      <c r="A68" s="69"/>
      <c r="B68" s="70">
        <f t="shared" si="8"/>
        <v>0</v>
      </c>
      <c r="C68" s="69">
        <f t="shared" si="3"/>
        <v>25</v>
      </c>
      <c r="D68" s="69">
        <f t="shared" si="29"/>
        <v>170000</v>
      </c>
      <c r="E68" s="69">
        <f t="shared" si="5"/>
        <v>200000</v>
      </c>
      <c r="F68" s="70">
        <f t="shared" si="0"/>
        <v>0.85</v>
      </c>
      <c r="G68" s="70">
        <f t="shared" si="1"/>
        <v>0</v>
      </c>
      <c r="H68" s="70">
        <f t="shared" si="30"/>
        <v>9.35</v>
      </c>
      <c r="I68" s="70">
        <f t="shared" si="18"/>
        <v>0</v>
      </c>
      <c r="J68" s="69"/>
      <c r="K68" s="70">
        <f t="shared" ca="1" si="2"/>
        <v>64.60887752041674</v>
      </c>
      <c r="L68" s="69" t="str">
        <f ca="1">IF(K68&lt;=C68, IF(K68&lt;H66,$A$2,IF(K68&lt;H67,$A$3, IF(K68&lt;H68,$A$4, IF(K68&lt;H69,$A$5, "NONE")))), "NONE")</f>
        <v>NONE</v>
      </c>
      <c r="M68" s="69"/>
      <c r="N68" s="69"/>
      <c r="O68" s="69"/>
      <c r="P68" s="69"/>
      <c r="Q68" s="69"/>
      <c r="R68" s="69"/>
      <c r="S68" s="69"/>
      <c r="T68" s="69"/>
    </row>
    <row r="69" spans="1:20" x14ac:dyDescent="0.2">
      <c r="A69" s="69"/>
      <c r="B69" s="70">
        <f t="shared" si="8"/>
        <v>0</v>
      </c>
      <c r="C69" s="69">
        <f t="shared" si="3"/>
        <v>25</v>
      </c>
      <c r="D69" s="69">
        <f t="shared" si="29"/>
        <v>170000</v>
      </c>
      <c r="E69" s="69">
        <f t="shared" si="5"/>
        <v>200000</v>
      </c>
      <c r="F69" s="70">
        <f t="shared" si="0"/>
        <v>0.85</v>
      </c>
      <c r="G69" s="70">
        <f t="shared" si="1"/>
        <v>0</v>
      </c>
      <c r="H69" s="70">
        <f t="shared" si="30"/>
        <v>9.35</v>
      </c>
      <c r="I69" s="70">
        <f t="shared" si="18"/>
        <v>0</v>
      </c>
      <c r="J69" s="69"/>
      <c r="K69" s="70">
        <f t="shared" ca="1" si="2"/>
        <v>37.72133163963143</v>
      </c>
      <c r="L69" s="69" t="str">
        <f ca="1">IF(K69&lt;=C69, IF(K69&lt;H66,$A$2,IF(K69&lt;H67,$A$3, IF(K69&lt;H68,$A$4, IF(K69&lt;H69,$A$5, "NONE")))), "NONE")</f>
        <v>NONE</v>
      </c>
      <c r="M69" s="69"/>
      <c r="N69" s="69"/>
      <c r="O69" s="69"/>
      <c r="P69" s="69"/>
      <c r="Q69" s="69"/>
      <c r="R69" s="69"/>
      <c r="S69" s="69"/>
      <c r="T69" s="69"/>
    </row>
    <row r="70" spans="1:20" x14ac:dyDescent="0.2">
      <c r="B70" s="67">
        <f t="shared" si="8"/>
        <v>1</v>
      </c>
      <c r="C70" s="69">
        <f t="shared" si="3"/>
        <v>25</v>
      </c>
      <c r="D70" s="69">
        <f t="shared" si="29"/>
        <v>180000</v>
      </c>
      <c r="E70" s="69">
        <f t="shared" si="5"/>
        <v>200000</v>
      </c>
      <c r="F70" s="67">
        <f t="shared" si="0"/>
        <v>0.9</v>
      </c>
      <c r="G70" s="67">
        <f t="shared" si="1"/>
        <v>0.9</v>
      </c>
      <c r="H70" s="67">
        <f>G70</f>
        <v>0.9</v>
      </c>
      <c r="I70" s="67">
        <f t="shared" si="18"/>
        <v>0.9</v>
      </c>
      <c r="K70" s="70">
        <f t="shared" ca="1" si="2"/>
        <v>50.474188622509317</v>
      </c>
      <c r="L70" s="69" t="str">
        <f ca="1">IF(K70&lt;=C70, IF(K70&lt;H70,$A$2,IF(K70&lt;H71,$A$3, IF(K70&lt;H72,$A$4, IF(K70&lt;H73,$A$5, "NONE")))), "NONE")</f>
        <v>NONE</v>
      </c>
    </row>
    <row r="71" spans="1:20" x14ac:dyDescent="0.2">
      <c r="B71" s="67">
        <f t="shared" si="8"/>
        <v>10</v>
      </c>
      <c r="C71" s="69">
        <f t="shared" si="3"/>
        <v>25</v>
      </c>
      <c r="D71" s="69">
        <f t="shared" si="29"/>
        <v>180000</v>
      </c>
      <c r="E71" s="69">
        <f t="shared" si="5"/>
        <v>200000</v>
      </c>
      <c r="F71" s="67">
        <f t="shared" si="0"/>
        <v>0.9</v>
      </c>
      <c r="G71" s="67">
        <f t="shared" si="1"/>
        <v>9</v>
      </c>
      <c r="H71" s="67">
        <f t="shared" ref="H71:H73" si="31">H70+G71</f>
        <v>9.9</v>
      </c>
      <c r="I71" s="67">
        <f t="shared" si="18"/>
        <v>9</v>
      </c>
      <c r="K71" s="70">
        <f t="shared" ca="1" si="2"/>
        <v>68.475956041757087</v>
      </c>
      <c r="L71" s="69" t="str">
        <f ca="1">IF(K71&lt;=C71, IF(K71&lt;H70,$A$2,IF(K71&lt;H71,$A$3, IF(K71&lt;H72,$A$4, IF(K71&lt;H73,$A$5, "NONE")))), "NONE")</f>
        <v>NONE</v>
      </c>
    </row>
    <row r="72" spans="1:20" x14ac:dyDescent="0.2">
      <c r="B72" s="67">
        <f t="shared" si="8"/>
        <v>0</v>
      </c>
      <c r="C72" s="69">
        <f t="shared" si="3"/>
        <v>25</v>
      </c>
      <c r="D72" s="69">
        <f t="shared" si="29"/>
        <v>180000</v>
      </c>
      <c r="E72" s="69">
        <f t="shared" si="5"/>
        <v>200000</v>
      </c>
      <c r="F72" s="67">
        <f t="shared" si="0"/>
        <v>0.9</v>
      </c>
      <c r="G72" s="67">
        <f t="shared" si="1"/>
        <v>0</v>
      </c>
      <c r="H72" s="67">
        <f t="shared" si="31"/>
        <v>9.9</v>
      </c>
      <c r="I72" s="67">
        <f t="shared" si="18"/>
        <v>0</v>
      </c>
      <c r="K72" s="70">
        <f t="shared" ca="1" si="2"/>
        <v>39.677161079817388</v>
      </c>
      <c r="L72" s="69" t="str">
        <f ca="1">IF(K72&lt;=C72, IF(K72&lt;H70,$A$2,IF(K72&lt;H71,$A$3, IF(K72&lt;H72,$A$4, IF(K72&lt;H73,$A$5, "NONE")))), "NONE")</f>
        <v>NONE</v>
      </c>
    </row>
    <row r="73" spans="1:20" x14ac:dyDescent="0.2">
      <c r="B73" s="67">
        <f t="shared" si="8"/>
        <v>0</v>
      </c>
      <c r="C73" s="69">
        <f t="shared" si="3"/>
        <v>25</v>
      </c>
      <c r="D73" s="69">
        <f t="shared" si="29"/>
        <v>180000</v>
      </c>
      <c r="E73" s="69">
        <f t="shared" si="5"/>
        <v>200000</v>
      </c>
      <c r="F73" s="67">
        <f t="shared" si="0"/>
        <v>0.9</v>
      </c>
      <c r="G73" s="67">
        <f t="shared" si="1"/>
        <v>0</v>
      </c>
      <c r="H73" s="67">
        <f t="shared" si="31"/>
        <v>9.9</v>
      </c>
      <c r="I73" s="67">
        <f t="shared" si="18"/>
        <v>0</v>
      </c>
      <c r="K73" s="70">
        <f t="shared" ca="1" si="2"/>
        <v>7.6730051893220459</v>
      </c>
      <c r="L73" s="69" t="str">
        <f ca="1">IF(K73&lt;=C73, IF(K73&lt;H70,$A$2,IF(K73&lt;H71,$A$3, IF(K73&lt;H72,$A$4, IF(K73&lt;H73,$A$5, "NONE")))), "NONE")</f>
        <v>RP_RARE</v>
      </c>
    </row>
    <row r="74" spans="1:20" x14ac:dyDescent="0.2">
      <c r="A74" s="69"/>
      <c r="B74" s="70">
        <f t="shared" si="8"/>
        <v>1</v>
      </c>
      <c r="C74" s="69">
        <f t="shared" si="3"/>
        <v>25</v>
      </c>
      <c r="D74" s="69">
        <f t="shared" si="29"/>
        <v>190000</v>
      </c>
      <c r="E74" s="69">
        <f t="shared" si="5"/>
        <v>200000</v>
      </c>
      <c r="F74" s="70">
        <f t="shared" si="0"/>
        <v>0.95</v>
      </c>
      <c r="G74" s="70">
        <f t="shared" si="1"/>
        <v>0.95</v>
      </c>
      <c r="H74" s="70">
        <f>G74</f>
        <v>0.95</v>
      </c>
      <c r="I74" s="70">
        <f t="shared" si="18"/>
        <v>0.95</v>
      </c>
      <c r="J74" s="69"/>
      <c r="K74" s="70">
        <f t="shared" ca="1" si="2"/>
        <v>38.156952546226599</v>
      </c>
      <c r="L74" s="69" t="str">
        <f ca="1">IF(K74&lt;=C74, IF(K74&lt;H74,$A$2,IF(K74&lt;H75,$A$3, IF(K74&lt;H76,$A$4, IF(K74&lt;H77,$A$5, "NONE")))), "NONE")</f>
        <v>NONE</v>
      </c>
      <c r="M74" s="69"/>
      <c r="N74" s="69"/>
      <c r="O74" s="69"/>
      <c r="P74" s="69"/>
      <c r="Q74" s="69"/>
      <c r="R74" s="69"/>
      <c r="S74" s="69"/>
      <c r="T74" s="69"/>
    </row>
    <row r="75" spans="1:20" x14ac:dyDescent="0.2">
      <c r="A75" s="69"/>
      <c r="B75" s="70">
        <f t="shared" si="8"/>
        <v>10</v>
      </c>
      <c r="C75" s="69">
        <f t="shared" si="3"/>
        <v>25</v>
      </c>
      <c r="D75" s="69">
        <f t="shared" si="29"/>
        <v>190000</v>
      </c>
      <c r="E75" s="69">
        <f t="shared" si="5"/>
        <v>200000</v>
      </c>
      <c r="F75" s="70">
        <f t="shared" si="0"/>
        <v>0.95</v>
      </c>
      <c r="G75" s="70">
        <f t="shared" si="1"/>
        <v>9.5</v>
      </c>
      <c r="H75" s="70">
        <f t="shared" ref="H75:H77" si="32">H74+G75</f>
        <v>10.45</v>
      </c>
      <c r="I75" s="70">
        <f t="shared" si="18"/>
        <v>9.5</v>
      </c>
      <c r="J75" s="69"/>
      <c r="K75" s="70">
        <f t="shared" ca="1" si="2"/>
        <v>29.377597877144701</v>
      </c>
      <c r="L75" s="69" t="str">
        <f ca="1">IF(K75&lt;=C75, IF(K75&lt;H74,$A$2,IF(K75&lt;H75,$A$3, IF(K75&lt;H76,$A$4, IF(K75&lt;H77,$A$5, "NONE")))), "NONE")</f>
        <v>NONE</v>
      </c>
      <c r="M75" s="69"/>
      <c r="N75" s="69"/>
      <c r="O75" s="69"/>
      <c r="P75" s="69"/>
      <c r="Q75" s="69"/>
      <c r="R75" s="69"/>
      <c r="S75" s="69"/>
      <c r="T75" s="69"/>
    </row>
    <row r="76" spans="1:20" x14ac:dyDescent="0.2">
      <c r="A76" s="69"/>
      <c r="B76" s="70">
        <f t="shared" si="8"/>
        <v>0</v>
      </c>
      <c r="C76" s="69">
        <f t="shared" si="3"/>
        <v>25</v>
      </c>
      <c r="D76" s="69">
        <f t="shared" si="29"/>
        <v>190000</v>
      </c>
      <c r="E76" s="69">
        <f t="shared" si="5"/>
        <v>200000</v>
      </c>
      <c r="F76" s="70">
        <f t="shared" si="0"/>
        <v>0.95</v>
      </c>
      <c r="G76" s="70">
        <f t="shared" si="1"/>
        <v>0</v>
      </c>
      <c r="H76" s="70">
        <f t="shared" si="32"/>
        <v>10.45</v>
      </c>
      <c r="I76" s="70">
        <f t="shared" si="18"/>
        <v>0</v>
      </c>
      <c r="J76" s="69"/>
      <c r="K76" s="70">
        <f t="shared" ca="1" si="2"/>
        <v>46.643831070015551</v>
      </c>
      <c r="L76" s="69" t="str">
        <f ca="1">IF(K76&lt;=C76, IF(K76&lt;H74,$A$2,IF(K76&lt;H75,$A$3, IF(K76&lt;H76,$A$4, IF(K76&lt;H77,$A$5, "NONE")))), "NONE")</f>
        <v>NONE</v>
      </c>
      <c r="M76" s="69"/>
      <c r="N76" s="69"/>
      <c r="O76" s="69"/>
      <c r="P76" s="69"/>
      <c r="Q76" s="69"/>
      <c r="R76" s="69"/>
      <c r="S76" s="69"/>
      <c r="T76" s="69"/>
    </row>
    <row r="77" spans="1:20" x14ac:dyDescent="0.2">
      <c r="A77" s="69"/>
      <c r="B77" s="70">
        <f t="shared" si="8"/>
        <v>0</v>
      </c>
      <c r="C77" s="69">
        <f t="shared" si="3"/>
        <v>25</v>
      </c>
      <c r="D77" s="69">
        <f t="shared" si="29"/>
        <v>190000</v>
      </c>
      <c r="E77" s="69">
        <f t="shared" si="5"/>
        <v>200000</v>
      </c>
      <c r="F77" s="70">
        <f t="shared" si="0"/>
        <v>0.95</v>
      </c>
      <c r="G77" s="70">
        <f t="shared" si="1"/>
        <v>0</v>
      </c>
      <c r="H77" s="70">
        <f t="shared" si="32"/>
        <v>10.45</v>
      </c>
      <c r="I77" s="70">
        <f t="shared" si="18"/>
        <v>0</v>
      </c>
      <c r="J77" s="69"/>
      <c r="K77" s="70">
        <f t="shared" ca="1" si="2"/>
        <v>18.150841113626704</v>
      </c>
      <c r="L77" s="69" t="str">
        <f ca="1">IF(K77&lt;=C77, IF(K77&lt;H74,$A$2,IF(K77&lt;H75,$A$3, IF(K77&lt;H76,$A$4, IF(K77&lt;H77,$A$5, "NONE")))), "NONE")</f>
        <v>NONE</v>
      </c>
      <c r="M77" s="69"/>
      <c r="N77" s="69"/>
      <c r="O77" s="69"/>
      <c r="P77" s="69"/>
      <c r="Q77" s="69"/>
      <c r="R77" s="69"/>
      <c r="S77" s="69"/>
      <c r="T77" s="69"/>
    </row>
    <row r="78" spans="1:20" x14ac:dyDescent="0.2">
      <c r="B78" s="67">
        <f t="shared" si="8"/>
        <v>1</v>
      </c>
      <c r="C78" s="69">
        <f t="shared" si="3"/>
        <v>25</v>
      </c>
      <c r="D78" s="69">
        <f t="shared" si="29"/>
        <v>200000</v>
      </c>
      <c r="E78" s="69">
        <f t="shared" si="5"/>
        <v>200000</v>
      </c>
      <c r="F78" s="67">
        <f t="shared" si="0"/>
        <v>1</v>
      </c>
      <c r="G78" s="67">
        <f t="shared" si="1"/>
        <v>1</v>
      </c>
      <c r="H78" s="67">
        <f>G78</f>
        <v>1</v>
      </c>
      <c r="I78" s="67">
        <f t="shared" si="18"/>
        <v>1</v>
      </c>
      <c r="K78" s="70">
        <f t="shared" ca="1" si="2"/>
        <v>63.839816915964946</v>
      </c>
      <c r="L78" s="69" t="str">
        <f ca="1">IF(K78&lt;=C78, IF(K78&lt;H78,$A$2,IF(K78&lt;H79,$A$3, IF(K78&lt;H80,$A$4, IF(K78&lt;H81,$A$5, "NONE")))), "NONE")</f>
        <v>NONE</v>
      </c>
    </row>
    <row r="79" spans="1:20" x14ac:dyDescent="0.2">
      <c r="B79" s="67">
        <f t="shared" si="8"/>
        <v>10</v>
      </c>
      <c r="C79" s="69">
        <f t="shared" si="3"/>
        <v>25</v>
      </c>
      <c r="D79" s="69">
        <f t="shared" si="29"/>
        <v>200000</v>
      </c>
      <c r="E79" s="69">
        <f t="shared" si="5"/>
        <v>200000</v>
      </c>
      <c r="F79" s="67">
        <f t="shared" si="0"/>
        <v>1</v>
      </c>
      <c r="G79" s="67">
        <f t="shared" si="1"/>
        <v>10</v>
      </c>
      <c r="H79" s="67">
        <f t="shared" ref="H79:H81" si="33">H78+G79</f>
        <v>11</v>
      </c>
      <c r="I79" s="67">
        <f t="shared" si="18"/>
        <v>10</v>
      </c>
      <c r="K79" s="70">
        <f t="shared" ca="1" si="2"/>
        <v>55.769659402031166</v>
      </c>
      <c r="L79" s="69" t="str">
        <f ca="1">IF(K79&lt;=C79, IF(K79&lt;H78,$A$2,IF(K79&lt;H79,$A$3, IF(K79&lt;H80,$A$4, IF(K79&lt;H81,$A$5, "NONE")))), "NONE")</f>
        <v>NONE</v>
      </c>
    </row>
    <row r="80" spans="1:20" x14ac:dyDescent="0.2">
      <c r="B80" s="67">
        <f t="shared" si="8"/>
        <v>0</v>
      </c>
      <c r="C80" s="69">
        <f t="shared" si="3"/>
        <v>25</v>
      </c>
      <c r="D80" s="69">
        <f t="shared" si="29"/>
        <v>200000</v>
      </c>
      <c r="E80" s="69">
        <f t="shared" si="5"/>
        <v>200000</v>
      </c>
      <c r="F80" s="67">
        <f t="shared" si="0"/>
        <v>1</v>
      </c>
      <c r="G80" s="67">
        <f t="shared" si="1"/>
        <v>0</v>
      </c>
      <c r="H80" s="67">
        <f t="shared" si="33"/>
        <v>11</v>
      </c>
      <c r="I80" s="67">
        <f t="shared" si="18"/>
        <v>0</v>
      </c>
      <c r="K80" s="70">
        <f t="shared" ca="1" si="2"/>
        <v>31.074024460117865</v>
      </c>
      <c r="L80" s="69" t="str">
        <f ca="1">IF(K80&lt;=C80, IF(K80&lt;H78,$A$2,IF(K80&lt;H79,$A$3, IF(K80&lt;H80,$A$4, IF(K80&lt;H81,$A$5, "NONE")))), "NONE")</f>
        <v>NONE</v>
      </c>
    </row>
    <row r="81" spans="1:20" x14ac:dyDescent="0.2">
      <c r="B81" s="67">
        <f t="shared" si="8"/>
        <v>0</v>
      </c>
      <c r="C81" s="69">
        <f t="shared" si="3"/>
        <v>25</v>
      </c>
      <c r="D81" s="69">
        <f t="shared" si="29"/>
        <v>200000</v>
      </c>
      <c r="E81" s="69">
        <f t="shared" si="5"/>
        <v>200000</v>
      </c>
      <c r="F81" s="67">
        <f t="shared" si="0"/>
        <v>1</v>
      </c>
      <c r="G81" s="67">
        <f t="shared" si="1"/>
        <v>0</v>
      </c>
      <c r="H81" s="67">
        <f t="shared" si="33"/>
        <v>11</v>
      </c>
      <c r="I81" s="67">
        <f t="shared" si="18"/>
        <v>0</v>
      </c>
      <c r="K81" s="70">
        <f t="shared" ca="1" si="2"/>
        <v>44.115444240277313</v>
      </c>
      <c r="L81" s="69" t="str">
        <f ca="1">IF(K81&lt;=C81, IF(K81&lt;H78,$A$2,IF(K81&lt;H79,$A$3, IF(K81&lt;H80,$A$4, IF(K81&lt;H81,$A$5, "NONE")))), "NONE")</f>
        <v>NONE</v>
      </c>
    </row>
    <row r="82" spans="1:20" x14ac:dyDescent="0.2">
      <c r="A82" s="69"/>
      <c r="B82" s="70">
        <f t="shared" si="8"/>
        <v>1</v>
      </c>
      <c r="C82" s="69">
        <f t="shared" si="3"/>
        <v>25</v>
      </c>
      <c r="D82" s="69">
        <f t="shared" si="29"/>
        <v>210000</v>
      </c>
      <c r="E82" s="69">
        <f t="shared" si="5"/>
        <v>200000</v>
      </c>
      <c r="F82" s="70">
        <f t="shared" si="0"/>
        <v>1.05</v>
      </c>
      <c r="G82" s="70">
        <f t="shared" si="1"/>
        <v>1.05</v>
      </c>
      <c r="H82" s="70">
        <f>G82</f>
        <v>1.05</v>
      </c>
      <c r="I82" s="70">
        <f t="shared" si="18"/>
        <v>1.05</v>
      </c>
      <c r="J82" s="69"/>
      <c r="K82" s="70">
        <f t="shared" ca="1" si="2"/>
        <v>45.278241245402597</v>
      </c>
      <c r="L82" s="69" t="str">
        <f ca="1">IF(K82&lt;=C82, IF(K82&lt;H82,$A$2,IF(K82&lt;H83,$A$3, IF(K82&lt;H84,$A$4, IF(K82&lt;H85,$A$5, "NONE")))), "NONE")</f>
        <v>NONE</v>
      </c>
      <c r="M82" s="69"/>
      <c r="N82" s="69"/>
      <c r="O82" s="69"/>
      <c r="P82" s="69"/>
      <c r="Q82" s="69"/>
      <c r="R82" s="69"/>
      <c r="S82" s="69"/>
      <c r="T82" s="69"/>
    </row>
    <row r="83" spans="1:20" x14ac:dyDescent="0.2">
      <c r="A83" s="69"/>
      <c r="B83" s="70">
        <f t="shared" si="8"/>
        <v>10</v>
      </c>
      <c r="C83" s="69">
        <f t="shared" si="3"/>
        <v>25</v>
      </c>
      <c r="D83" s="69">
        <f t="shared" si="29"/>
        <v>210000</v>
      </c>
      <c r="E83" s="69">
        <f t="shared" si="5"/>
        <v>200000</v>
      </c>
      <c r="F83" s="70">
        <f t="shared" si="0"/>
        <v>1.05</v>
      </c>
      <c r="G83" s="70">
        <f t="shared" si="1"/>
        <v>10.5</v>
      </c>
      <c r="H83" s="70">
        <f t="shared" ref="H83:H85" si="34">H82+G83</f>
        <v>11.55</v>
      </c>
      <c r="I83" s="70">
        <f t="shared" si="18"/>
        <v>10.5</v>
      </c>
      <c r="J83" s="69"/>
      <c r="K83" s="70">
        <f t="shared" ca="1" si="2"/>
        <v>16.17093937465912</v>
      </c>
      <c r="L83" s="69" t="str">
        <f ca="1">IF(K83&lt;=C83, IF(K83&lt;H82,$A$2,IF(K83&lt;H83,$A$3, IF(K83&lt;H84,$A$4, IF(K83&lt;H85,$A$5, "NONE")))), "NONE")</f>
        <v>NONE</v>
      </c>
      <c r="M83" s="69"/>
      <c r="N83" s="69"/>
      <c r="O83" s="69"/>
      <c r="P83" s="69"/>
      <c r="Q83" s="69"/>
      <c r="R83" s="69"/>
      <c r="S83" s="69"/>
      <c r="T83" s="69"/>
    </row>
    <row r="84" spans="1:20" x14ac:dyDescent="0.2">
      <c r="A84" s="69"/>
      <c r="B84" s="70">
        <f t="shared" si="8"/>
        <v>0</v>
      </c>
      <c r="C84" s="69">
        <f t="shared" si="3"/>
        <v>25</v>
      </c>
      <c r="D84" s="69">
        <f t="shared" si="29"/>
        <v>210000</v>
      </c>
      <c r="E84" s="69">
        <f t="shared" si="5"/>
        <v>200000</v>
      </c>
      <c r="F84" s="70">
        <f t="shared" si="0"/>
        <v>1.05</v>
      </c>
      <c r="G84" s="70">
        <f t="shared" si="1"/>
        <v>0</v>
      </c>
      <c r="H84" s="70">
        <f t="shared" si="34"/>
        <v>11.55</v>
      </c>
      <c r="I84" s="70">
        <f t="shared" si="18"/>
        <v>0</v>
      </c>
      <c r="J84" s="69"/>
      <c r="K84" s="70">
        <f t="shared" ca="1" si="2"/>
        <v>60.019269308637014</v>
      </c>
      <c r="L84" s="69" t="str">
        <f ca="1">IF(K84&lt;=C84, IF(K84&lt;H82,$A$2,IF(K84&lt;H83,$A$3, IF(K84&lt;H84,$A$4, IF(K84&lt;H85,$A$5, "NONE")))), "NONE")</f>
        <v>NONE</v>
      </c>
      <c r="M84" s="69"/>
      <c r="N84" s="69"/>
      <c r="O84" s="69"/>
      <c r="P84" s="69"/>
      <c r="Q84" s="69"/>
      <c r="R84" s="69"/>
      <c r="S84" s="69"/>
      <c r="T84" s="69"/>
    </row>
    <row r="85" spans="1:20" x14ac:dyDescent="0.2">
      <c r="A85" s="69"/>
      <c r="B85" s="70">
        <f t="shared" si="8"/>
        <v>0</v>
      </c>
      <c r="C85" s="69">
        <f t="shared" si="3"/>
        <v>25</v>
      </c>
      <c r="D85" s="69">
        <f t="shared" si="29"/>
        <v>210000</v>
      </c>
      <c r="E85" s="69">
        <f t="shared" si="5"/>
        <v>200000</v>
      </c>
      <c r="F85" s="70">
        <f t="shared" si="0"/>
        <v>1.05</v>
      </c>
      <c r="G85" s="70">
        <f t="shared" si="1"/>
        <v>0</v>
      </c>
      <c r="H85" s="70">
        <f t="shared" si="34"/>
        <v>11.55</v>
      </c>
      <c r="I85" s="70">
        <f t="shared" si="18"/>
        <v>0</v>
      </c>
      <c r="J85" s="69"/>
      <c r="K85" s="70">
        <f t="shared" ca="1" si="2"/>
        <v>16.170041880821774</v>
      </c>
      <c r="L85" s="69" t="str">
        <f ca="1">IF(K85&lt;=C85, IF(K85&lt;H82,$A$2,IF(K85&lt;H83,$A$3, IF(K85&lt;H84,$A$4, IF(K85&lt;H85,$A$5, "NONE")))), "NONE")</f>
        <v>NONE</v>
      </c>
      <c r="M85" s="69"/>
      <c r="N85" s="69"/>
      <c r="O85" s="69"/>
      <c r="P85" s="69"/>
      <c r="Q85" s="69"/>
      <c r="R85" s="69"/>
      <c r="S85" s="69"/>
      <c r="T85" s="69"/>
    </row>
    <row r="86" spans="1:20" x14ac:dyDescent="0.2">
      <c r="B86" s="67">
        <f t="shared" si="8"/>
        <v>1</v>
      </c>
      <c r="C86" s="69">
        <f t="shared" si="3"/>
        <v>25</v>
      </c>
      <c r="D86" s="69">
        <f t="shared" si="29"/>
        <v>220000</v>
      </c>
      <c r="E86" s="69">
        <f t="shared" si="5"/>
        <v>200000</v>
      </c>
      <c r="F86" s="67">
        <f t="shared" si="0"/>
        <v>1.1000000000000001</v>
      </c>
      <c r="G86" s="67">
        <f t="shared" si="1"/>
        <v>1.1000000000000001</v>
      </c>
      <c r="H86" s="67">
        <f>G86</f>
        <v>1.1000000000000001</v>
      </c>
      <c r="I86" s="67">
        <f t="shared" si="18"/>
        <v>1.1000000000000001</v>
      </c>
      <c r="K86" s="70">
        <f t="shared" ca="1" si="2"/>
        <v>60.17151441415136</v>
      </c>
      <c r="L86" s="69" t="str">
        <f ca="1">IF(K86&lt;=C86, IF(K86&lt;H86,$A$2,IF(K86&lt;H87,$A$3, IF(K86&lt;H88,$A$4, IF(K86&lt;H89,$A$5, "NONE")))), "NONE")</f>
        <v>NONE</v>
      </c>
    </row>
    <row r="87" spans="1:20" x14ac:dyDescent="0.2">
      <c r="B87" s="67">
        <f t="shared" si="8"/>
        <v>10</v>
      </c>
      <c r="C87" s="69">
        <f t="shared" si="3"/>
        <v>25</v>
      </c>
      <c r="D87" s="69">
        <f t="shared" si="29"/>
        <v>220000</v>
      </c>
      <c r="E87" s="69">
        <f t="shared" si="5"/>
        <v>200000</v>
      </c>
      <c r="F87" s="67">
        <f t="shared" si="0"/>
        <v>1.1000000000000001</v>
      </c>
      <c r="G87" s="67">
        <f t="shared" si="1"/>
        <v>11</v>
      </c>
      <c r="H87" s="67">
        <f t="shared" ref="H87:H89" si="35">H86+G87</f>
        <v>12.1</v>
      </c>
      <c r="I87" s="67">
        <f t="shared" si="18"/>
        <v>11</v>
      </c>
      <c r="K87" s="70">
        <f t="shared" ca="1" si="2"/>
        <v>47.873230262778357</v>
      </c>
      <c r="L87" s="69" t="str">
        <f ca="1">IF(K87&lt;=C87, IF(K87&lt;H86,$A$2,IF(K87&lt;H87,$A$3, IF(K87&lt;H88,$A$4, IF(K87&lt;H89,$A$5, "NONE")))), "NONE")</f>
        <v>NONE</v>
      </c>
    </row>
    <row r="88" spans="1:20" x14ac:dyDescent="0.2">
      <c r="B88" s="67">
        <f t="shared" si="8"/>
        <v>0</v>
      </c>
      <c r="C88" s="69">
        <f t="shared" si="3"/>
        <v>25</v>
      </c>
      <c r="D88" s="69">
        <f t="shared" si="29"/>
        <v>220000</v>
      </c>
      <c r="E88" s="69">
        <f t="shared" si="5"/>
        <v>200000</v>
      </c>
      <c r="F88" s="67">
        <f t="shared" si="0"/>
        <v>1.1000000000000001</v>
      </c>
      <c r="G88" s="67">
        <f t="shared" si="1"/>
        <v>0</v>
      </c>
      <c r="H88" s="67">
        <f t="shared" si="35"/>
        <v>12.1</v>
      </c>
      <c r="I88" s="67">
        <f t="shared" si="18"/>
        <v>0</v>
      </c>
      <c r="K88" s="70">
        <f t="shared" ca="1" si="2"/>
        <v>81.399192718694238</v>
      </c>
      <c r="L88" s="69" t="str">
        <f ca="1">IF(K88&lt;=C88, IF(K88&lt;H86,$A$2,IF(K88&lt;H87,$A$3, IF(K88&lt;H88,$A$4, IF(K88&lt;H89,$A$5, "NONE")))), "NONE")</f>
        <v>NONE</v>
      </c>
    </row>
    <row r="89" spans="1:20" x14ac:dyDescent="0.2">
      <c r="B89" s="67">
        <f t="shared" si="8"/>
        <v>0</v>
      </c>
      <c r="C89" s="69">
        <f t="shared" si="3"/>
        <v>25</v>
      </c>
      <c r="D89" s="69">
        <f t="shared" si="29"/>
        <v>220000</v>
      </c>
      <c r="E89" s="69">
        <f t="shared" si="5"/>
        <v>200000</v>
      </c>
      <c r="F89" s="67">
        <f t="shared" si="0"/>
        <v>1.1000000000000001</v>
      </c>
      <c r="G89" s="67">
        <f t="shared" si="1"/>
        <v>0</v>
      </c>
      <c r="H89" s="67">
        <f t="shared" si="35"/>
        <v>12.1</v>
      </c>
      <c r="I89" s="67">
        <f t="shared" si="18"/>
        <v>0</v>
      </c>
      <c r="K89" s="70">
        <f t="shared" ca="1" si="2"/>
        <v>80.115614913533818</v>
      </c>
      <c r="L89" s="69" t="str">
        <f ca="1">IF(K89&lt;=C89, IF(K89&lt;H86,$A$2,IF(K89&lt;H87,$A$3, IF(K89&lt;H88,$A$4, IF(K89&lt;H89,$A$5, "NONE")))), "NONE")</f>
        <v>NONE</v>
      </c>
    </row>
    <row r="90" spans="1:20" x14ac:dyDescent="0.2">
      <c r="A90" s="69"/>
      <c r="B90" s="70">
        <f t="shared" si="8"/>
        <v>1</v>
      </c>
      <c r="C90" s="69">
        <f t="shared" si="3"/>
        <v>25</v>
      </c>
      <c r="D90" s="69">
        <f t="shared" si="29"/>
        <v>230000</v>
      </c>
      <c r="E90" s="69">
        <f t="shared" si="5"/>
        <v>200000</v>
      </c>
      <c r="F90" s="70">
        <f t="shared" si="0"/>
        <v>1.1499999999999999</v>
      </c>
      <c r="G90" s="70">
        <f t="shared" si="1"/>
        <v>1.1499999999999999</v>
      </c>
      <c r="H90" s="70">
        <f>G90</f>
        <v>1.1499999999999999</v>
      </c>
      <c r="I90" s="70">
        <f t="shared" si="18"/>
        <v>1.1499999999999999</v>
      </c>
      <c r="J90" s="69"/>
      <c r="K90" s="70">
        <f t="shared" ca="1" si="2"/>
        <v>36.718827630201375</v>
      </c>
      <c r="L90" s="69" t="str">
        <f ca="1">IF(K90&lt;=C90, IF(K90&lt;H90,$A$2,IF(K90&lt;H91,$A$3, IF(K90&lt;H92,$A$4, IF(K90&lt;H93,$A$5, "NONE")))), "NONE")</f>
        <v>NONE</v>
      </c>
      <c r="M90" s="69"/>
      <c r="N90" s="69"/>
      <c r="O90" s="69"/>
      <c r="P90" s="69"/>
      <c r="Q90" s="69"/>
      <c r="R90" s="69"/>
      <c r="S90" s="69"/>
      <c r="T90" s="69"/>
    </row>
    <row r="91" spans="1:20" x14ac:dyDescent="0.2">
      <c r="A91" s="69"/>
      <c r="B91" s="70">
        <f t="shared" si="8"/>
        <v>10</v>
      </c>
      <c r="C91" s="69">
        <f t="shared" si="3"/>
        <v>25</v>
      </c>
      <c r="D91" s="69">
        <f t="shared" si="29"/>
        <v>230000</v>
      </c>
      <c r="E91" s="69">
        <f t="shared" si="5"/>
        <v>200000</v>
      </c>
      <c r="F91" s="70">
        <f t="shared" si="0"/>
        <v>1.1499999999999999</v>
      </c>
      <c r="G91" s="70">
        <f t="shared" si="1"/>
        <v>11.5</v>
      </c>
      <c r="H91" s="70">
        <f t="shared" ref="H91:H93" si="36">H90+G91</f>
        <v>12.65</v>
      </c>
      <c r="I91" s="70">
        <f t="shared" si="18"/>
        <v>11.5</v>
      </c>
      <c r="J91" s="69"/>
      <c r="K91" s="70">
        <f t="shared" ca="1" si="2"/>
        <v>18.055783625014911</v>
      </c>
      <c r="L91" s="69" t="str">
        <f ca="1">IF(K91&lt;=C91, IF(K91&lt;H90,$A$2,IF(K91&lt;H91,$A$3, IF(K91&lt;H92,$A$4, IF(K91&lt;H93,$A$5, "NONE")))), "NONE")</f>
        <v>NONE</v>
      </c>
      <c r="M91" s="69"/>
      <c r="N91" s="69"/>
      <c r="O91" s="69"/>
      <c r="P91" s="69"/>
      <c r="Q91" s="69"/>
      <c r="R91" s="69"/>
      <c r="S91" s="69"/>
      <c r="T91" s="69"/>
    </row>
    <row r="92" spans="1:20" x14ac:dyDescent="0.2">
      <c r="A92" s="69"/>
      <c r="B92" s="70">
        <f t="shared" si="8"/>
        <v>0</v>
      </c>
      <c r="C92" s="69">
        <f t="shared" si="3"/>
        <v>25</v>
      </c>
      <c r="D92" s="69">
        <f t="shared" si="29"/>
        <v>230000</v>
      </c>
      <c r="E92" s="69">
        <f t="shared" si="5"/>
        <v>200000</v>
      </c>
      <c r="F92" s="70">
        <f t="shared" si="0"/>
        <v>1.1499999999999999</v>
      </c>
      <c r="G92" s="70">
        <f t="shared" si="1"/>
        <v>0</v>
      </c>
      <c r="H92" s="70">
        <f t="shared" si="36"/>
        <v>12.65</v>
      </c>
      <c r="I92" s="70">
        <f t="shared" si="18"/>
        <v>0</v>
      </c>
      <c r="J92" s="69"/>
      <c r="K92" s="70">
        <f t="shared" ca="1" si="2"/>
        <v>30.682266112821555</v>
      </c>
      <c r="L92" s="69" t="str">
        <f ca="1">IF(K92&lt;=C92, IF(K92&lt;H90,$A$2,IF(K92&lt;H91,$A$3, IF(K92&lt;H92,$A$4, IF(K92&lt;H93,$A$5, "NONE")))), "NONE")</f>
        <v>NONE</v>
      </c>
      <c r="M92" s="69"/>
      <c r="N92" s="69"/>
      <c r="O92" s="69"/>
      <c r="P92" s="69"/>
      <c r="Q92" s="69"/>
      <c r="R92" s="69"/>
      <c r="S92" s="69"/>
      <c r="T92" s="69"/>
    </row>
    <row r="93" spans="1:20" x14ac:dyDescent="0.2">
      <c r="A93" s="69"/>
      <c r="B93" s="70">
        <f t="shared" si="8"/>
        <v>0</v>
      </c>
      <c r="C93" s="69">
        <f t="shared" si="3"/>
        <v>25</v>
      </c>
      <c r="D93" s="69">
        <f t="shared" si="29"/>
        <v>230000</v>
      </c>
      <c r="E93" s="69">
        <f t="shared" si="5"/>
        <v>200000</v>
      </c>
      <c r="F93" s="70">
        <f t="shared" si="0"/>
        <v>1.1499999999999999</v>
      </c>
      <c r="G93" s="70">
        <f t="shared" si="1"/>
        <v>0</v>
      </c>
      <c r="H93" s="70">
        <f t="shared" si="36"/>
        <v>12.65</v>
      </c>
      <c r="I93" s="70">
        <f t="shared" si="18"/>
        <v>0</v>
      </c>
      <c r="J93" s="69"/>
      <c r="K93" s="70">
        <f t="shared" ca="1" si="2"/>
        <v>67.435938371875764</v>
      </c>
      <c r="L93" s="69" t="str">
        <f ca="1">IF(K93&lt;=C93, IF(K93&lt;H90,$A$2,IF(K93&lt;H91,$A$3, IF(K93&lt;H92,$A$4, IF(K93&lt;H93,$A$5, "NONE")))), "NONE")</f>
        <v>NONE</v>
      </c>
      <c r="M93" s="69"/>
      <c r="N93" s="69"/>
      <c r="O93" s="69"/>
      <c r="P93" s="69"/>
      <c r="Q93" s="69"/>
      <c r="R93" s="69"/>
      <c r="S93" s="69"/>
      <c r="T93" s="69"/>
    </row>
    <row r="94" spans="1:20" x14ac:dyDescent="0.2">
      <c r="B94" s="67">
        <f t="shared" si="8"/>
        <v>1</v>
      </c>
      <c r="C94" s="69">
        <f t="shared" si="3"/>
        <v>25</v>
      </c>
      <c r="D94" s="69">
        <f t="shared" si="29"/>
        <v>240000</v>
      </c>
      <c r="E94" s="69">
        <f t="shared" si="5"/>
        <v>200000</v>
      </c>
      <c r="F94" s="67">
        <f t="shared" si="0"/>
        <v>1.2</v>
      </c>
      <c r="G94" s="67">
        <f t="shared" si="1"/>
        <v>1.2</v>
      </c>
      <c r="H94" s="67">
        <f>G94</f>
        <v>1.2</v>
      </c>
      <c r="I94" s="67">
        <f t="shared" si="18"/>
        <v>1.2</v>
      </c>
      <c r="K94" s="70">
        <f t="shared" ca="1" si="2"/>
        <v>13.294382474119459</v>
      </c>
      <c r="L94" s="69" t="str">
        <f ca="1">IF(K94&lt;=C94, IF(K94&lt;H94,$A$2,IF(K94&lt;H95,$A$3, IF(K94&lt;H96,$A$4, IF(K94&lt;H97,$A$5, "NONE")))), "NONE")</f>
        <v>NONE</v>
      </c>
    </row>
    <row r="95" spans="1:20" x14ac:dyDescent="0.2">
      <c r="B95" s="67">
        <f t="shared" si="8"/>
        <v>10</v>
      </c>
      <c r="C95" s="69">
        <f t="shared" si="3"/>
        <v>25</v>
      </c>
      <c r="D95" s="69">
        <f t="shared" si="29"/>
        <v>240000</v>
      </c>
      <c r="E95" s="69">
        <f t="shared" si="5"/>
        <v>200000</v>
      </c>
      <c r="F95" s="67">
        <f t="shared" si="0"/>
        <v>1.2</v>
      </c>
      <c r="G95" s="67">
        <f t="shared" si="1"/>
        <v>12</v>
      </c>
      <c r="H95" s="67">
        <f t="shared" ref="H95:H97" si="37">H94+G95</f>
        <v>13.2</v>
      </c>
      <c r="I95" s="67">
        <f t="shared" si="18"/>
        <v>12</v>
      </c>
      <c r="K95" s="70">
        <f t="shared" ca="1" si="2"/>
        <v>35.789784342126119</v>
      </c>
      <c r="L95" s="69" t="str">
        <f ca="1">IF(K95&lt;=C95, IF(K95&lt;H94,$A$2,IF(K95&lt;H95,$A$3, IF(K95&lt;H96,$A$4, IF(K95&lt;H97,$A$5, "NONE")))), "NONE")</f>
        <v>NONE</v>
      </c>
    </row>
    <row r="96" spans="1:20" x14ac:dyDescent="0.2">
      <c r="B96" s="67">
        <f t="shared" si="8"/>
        <v>0</v>
      </c>
      <c r="C96" s="69">
        <f t="shared" si="3"/>
        <v>25</v>
      </c>
      <c r="D96" s="69">
        <f t="shared" si="29"/>
        <v>240000</v>
      </c>
      <c r="E96" s="69">
        <f t="shared" si="5"/>
        <v>200000</v>
      </c>
      <c r="F96" s="67">
        <f t="shared" si="0"/>
        <v>1.2</v>
      </c>
      <c r="G96" s="67">
        <f t="shared" si="1"/>
        <v>0</v>
      </c>
      <c r="H96" s="67">
        <f t="shared" si="37"/>
        <v>13.2</v>
      </c>
      <c r="I96" s="67">
        <f t="shared" si="18"/>
        <v>0</v>
      </c>
      <c r="K96" s="70">
        <f t="shared" ca="1" si="2"/>
        <v>6.3810703944233271</v>
      </c>
      <c r="L96" s="69" t="str">
        <f ca="1">IF(K96&lt;=C96, IF(K96&lt;H94,$A$2,IF(K96&lt;H95,$A$3, IF(K96&lt;H96,$A$4, IF(K96&lt;H97,$A$5, "NONE")))), "NONE")</f>
        <v>RP_RARE</v>
      </c>
    </row>
    <row r="97" spans="2:12" x14ac:dyDescent="0.2">
      <c r="B97" s="67">
        <f t="shared" si="8"/>
        <v>0</v>
      </c>
      <c r="C97" s="69">
        <f t="shared" si="3"/>
        <v>25</v>
      </c>
      <c r="D97" s="69">
        <f t="shared" si="29"/>
        <v>240000</v>
      </c>
      <c r="E97" s="69">
        <f t="shared" si="5"/>
        <v>200000</v>
      </c>
      <c r="F97" s="67">
        <f t="shared" si="0"/>
        <v>1.2</v>
      </c>
      <c r="G97" s="67">
        <f t="shared" si="1"/>
        <v>0</v>
      </c>
      <c r="H97" s="67">
        <f t="shared" si="37"/>
        <v>13.2</v>
      </c>
      <c r="I97" s="67">
        <f t="shared" si="18"/>
        <v>0</v>
      </c>
      <c r="K97" s="70">
        <f t="shared" ca="1" si="2"/>
        <v>70.171163297925034</v>
      </c>
      <c r="L97" s="69" t="str">
        <f ca="1">IF(K97&lt;=C97, IF(K97&lt;H94,$A$2,IF(K97&lt;H95,$A$3, IF(K97&lt;H96,$A$4, IF(K97&lt;H97,$A$5, "NONE")))), "NONE")</f>
        <v>NONE</v>
      </c>
    </row>
    <row r="98" spans="2:12" x14ac:dyDescent="0.2">
      <c r="B98" s="67"/>
      <c r="F98" s="67"/>
      <c r="G98" s="67"/>
      <c r="H98" s="67"/>
      <c r="I98" s="67"/>
      <c r="K98" s="67"/>
    </row>
    <row r="99" spans="2:12" x14ac:dyDescent="0.2">
      <c r="B99" s="67"/>
      <c r="F99" s="67"/>
      <c r="G99" s="67"/>
      <c r="H99" s="67"/>
      <c r="I99" s="67"/>
      <c r="K99" s="67"/>
    </row>
    <row r="100" spans="2:12" x14ac:dyDescent="0.2">
      <c r="B100" s="67"/>
      <c r="F100" s="67"/>
      <c r="G100" s="67"/>
      <c r="H100" s="67"/>
      <c r="I100" s="67"/>
      <c r="K100" s="67"/>
    </row>
    <row r="101" spans="2:12" x14ac:dyDescent="0.2">
      <c r="B101" s="67"/>
      <c r="F101" s="67"/>
      <c r="G101" s="67"/>
      <c r="H101" s="67"/>
      <c r="I101" s="67"/>
      <c r="K101" s="67"/>
    </row>
    <row r="102" spans="2:12" x14ac:dyDescent="0.2">
      <c r="B102" s="67"/>
      <c r="F102" s="67"/>
      <c r="G102" s="67"/>
      <c r="H102" s="67"/>
      <c r="I102" s="67"/>
      <c r="K102" s="67"/>
    </row>
    <row r="103" spans="2:12" x14ac:dyDescent="0.2">
      <c r="B103" s="67"/>
      <c r="F103" s="67"/>
      <c r="G103" s="67"/>
      <c r="H103" s="67"/>
      <c r="I103" s="67"/>
      <c r="K103" s="67"/>
    </row>
    <row r="104" spans="2:12" x14ac:dyDescent="0.2">
      <c r="B104" s="67"/>
      <c r="F104" s="67"/>
      <c r="G104" s="67"/>
      <c r="H104" s="67"/>
      <c r="I104" s="67"/>
      <c r="K104" s="67"/>
    </row>
    <row r="105" spans="2:12" x14ac:dyDescent="0.2">
      <c r="B105" s="67"/>
      <c r="F105" s="67"/>
      <c r="G105" s="67"/>
      <c r="H105" s="67"/>
      <c r="I105" s="67"/>
      <c r="K105" s="67"/>
    </row>
    <row r="106" spans="2:12" x14ac:dyDescent="0.2">
      <c r="B106" s="67"/>
      <c r="F106" s="67"/>
      <c r="G106" s="67"/>
      <c r="H106" s="67"/>
      <c r="I106" s="67"/>
      <c r="K106" s="67"/>
    </row>
    <row r="107" spans="2:12" x14ac:dyDescent="0.2">
      <c r="B107" s="67"/>
      <c r="F107" s="67"/>
      <c r="G107" s="67"/>
      <c r="H107" s="67"/>
      <c r="I107" s="67"/>
      <c r="K107" s="67"/>
    </row>
    <row r="108" spans="2:12" x14ac:dyDescent="0.2">
      <c r="B108" s="67"/>
      <c r="F108" s="67"/>
      <c r="G108" s="67"/>
      <c r="H108" s="67"/>
      <c r="I108" s="67"/>
      <c r="K108" s="67"/>
    </row>
    <row r="109" spans="2:12" x14ac:dyDescent="0.2">
      <c r="B109" s="67"/>
      <c r="F109" s="67"/>
      <c r="G109" s="67"/>
      <c r="H109" s="67"/>
      <c r="I109" s="67"/>
      <c r="K109" s="67"/>
    </row>
    <row r="110" spans="2:12" x14ac:dyDescent="0.2">
      <c r="B110" s="67"/>
      <c r="F110" s="67"/>
      <c r="G110" s="67"/>
      <c r="H110" s="67"/>
      <c r="I110" s="67"/>
      <c r="K110" s="67"/>
    </row>
    <row r="111" spans="2:12" x14ac:dyDescent="0.2">
      <c r="B111" s="67"/>
      <c r="F111" s="67"/>
      <c r="G111" s="67"/>
      <c r="H111" s="67"/>
      <c r="I111" s="67"/>
      <c r="K111" s="67"/>
    </row>
    <row r="112" spans="2:12" x14ac:dyDescent="0.2">
      <c r="B112" s="67"/>
      <c r="F112" s="67"/>
      <c r="G112" s="67"/>
      <c r="H112" s="67"/>
      <c r="I112" s="67"/>
      <c r="K112" s="67"/>
    </row>
    <row r="113" spans="2:11" x14ac:dyDescent="0.2">
      <c r="B113" s="67"/>
      <c r="F113" s="67"/>
      <c r="G113" s="67"/>
      <c r="H113" s="67"/>
      <c r="I113" s="67"/>
      <c r="K113" s="67"/>
    </row>
    <row r="114" spans="2:11" x14ac:dyDescent="0.2">
      <c r="B114" s="67"/>
      <c r="F114" s="67"/>
      <c r="G114" s="67"/>
      <c r="H114" s="67"/>
      <c r="I114" s="67"/>
      <c r="K114" s="67"/>
    </row>
    <row r="115" spans="2:11" x14ac:dyDescent="0.2">
      <c r="B115" s="67"/>
      <c r="F115" s="67"/>
      <c r="G115" s="67"/>
      <c r="H115" s="67"/>
      <c r="I115" s="67"/>
      <c r="K115" s="67"/>
    </row>
    <row r="116" spans="2:11" x14ac:dyDescent="0.2">
      <c r="B116" s="67"/>
      <c r="F116" s="67"/>
      <c r="G116" s="67"/>
      <c r="H116" s="67"/>
      <c r="I116" s="67"/>
      <c r="K116" s="67"/>
    </row>
    <row r="117" spans="2:11" x14ac:dyDescent="0.2">
      <c r="B117" s="67"/>
      <c r="F117" s="67"/>
      <c r="G117" s="67"/>
      <c r="H117" s="67"/>
      <c r="I117" s="67"/>
      <c r="K117" s="67"/>
    </row>
    <row r="118" spans="2:11" x14ac:dyDescent="0.2">
      <c r="B118" s="67"/>
      <c r="F118" s="67"/>
      <c r="G118" s="67"/>
      <c r="H118" s="67"/>
      <c r="I118" s="67"/>
      <c r="K118" s="67"/>
    </row>
    <row r="119" spans="2:11" x14ac:dyDescent="0.2">
      <c r="B119" s="67"/>
      <c r="F119" s="67"/>
      <c r="G119" s="67"/>
      <c r="H119" s="67"/>
      <c r="I119" s="67"/>
      <c r="K119" s="67"/>
    </row>
    <row r="120" spans="2:11" x14ac:dyDescent="0.2">
      <c r="B120" s="67"/>
      <c r="F120" s="67"/>
      <c r="G120" s="67"/>
      <c r="H120" s="67"/>
      <c r="I120" s="67"/>
      <c r="K120" s="67"/>
    </row>
  </sheetData>
  <phoneticPr fontId="22" type="noConversion"/>
  <conditionalFormatting sqref="L1:L120">
    <cfRule type="cellIs" dxfId="4" priority="1" operator="equal">
      <formula>"RP_COMMON"</formula>
    </cfRule>
  </conditionalFormatting>
  <conditionalFormatting sqref="L1:L120">
    <cfRule type="cellIs" dxfId="3" priority="2" operator="equal">
      <formula>"RP_UNCOMMON"</formula>
    </cfRule>
  </conditionalFormatting>
  <conditionalFormatting sqref="L1:L120">
    <cfRule type="cellIs" dxfId="2" priority="3" operator="equal">
      <formula>"RP_RARE"</formula>
    </cfRule>
  </conditionalFormatting>
  <conditionalFormatting sqref="L1:L120">
    <cfRule type="cellIs" dxfId="1" priority="4" operator="equal">
      <formula>"RP_RELIC"</formula>
    </cfRule>
  </conditionalFormatting>
  <conditionalFormatting sqref="L1:L120">
    <cfRule type="cellIs" dxfId="0" priority="5" operator="equal">
      <formula>"NONE"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Glyph</vt:lpstr>
      <vt:lpstr>Prefix</vt:lpstr>
      <vt:lpstr>Common</vt:lpstr>
      <vt:lpstr>Rare</vt:lpstr>
      <vt:lpstr>Class</vt:lpstr>
      <vt:lpstr>Legendary</vt:lpstr>
      <vt:lpstr>Set</vt:lpstr>
      <vt:lpstr>Consumable</vt:lpstr>
      <vt:lpstr>BossLoot</vt:lpstr>
      <vt:lpstr>MinionLoot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SHILONG SUN</cp:lastModifiedBy>
  <cp:lastPrinted>2015-10-10T16:54:21Z</cp:lastPrinted>
  <dcterms:modified xsi:type="dcterms:W3CDTF">2018-04-25T19:24:15Z</dcterms:modified>
</cp:coreProperties>
</file>