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E:\ngoprek2\2024\mikolt\"/>
    </mc:Choice>
  </mc:AlternateContent>
  <xr:revisionPtr revIDLastSave="0" documentId="13_ncr:1_{C9FFC33D-F82A-4EE7-85C6-B57E77ADD3F0}" xr6:coauthVersionLast="47" xr6:coauthVersionMax="47" xr10:uidLastSave="{00000000-0000-0000-0000-000000000000}"/>
  <bookViews>
    <workbookView xWindow="28680" yWindow="-120" windowWidth="20730" windowHeight="11040" xr2:uid="{BD51175B-3152-4DA7-BEF2-AAF7E076EA07}"/>
  </bookViews>
  <sheets>
    <sheet name="KCM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6" i="1" l="1"/>
  <c r="J59" i="1"/>
  <c r="J28" i="1"/>
  <c r="J55" i="1"/>
  <c r="J53" i="1"/>
  <c r="J45" i="1"/>
  <c r="J47" i="1"/>
  <c r="J8" i="1"/>
  <c r="J25" i="1"/>
  <c r="J24" i="1"/>
  <c r="J20" i="1"/>
  <c r="E3" i="1"/>
  <c r="E4" i="1" s="1"/>
  <c r="E6" i="1" s="1"/>
  <c r="J3" i="1"/>
  <c r="J4" i="1"/>
  <c r="J5" i="1"/>
  <c r="F7" i="1"/>
  <c r="E9" i="1"/>
  <c r="E8" i="1" s="1"/>
  <c r="E10" i="1"/>
  <c r="J10" i="1"/>
  <c r="E13" i="1"/>
  <c r="J14" i="1"/>
  <c r="J18" i="1"/>
  <c r="J19" i="1"/>
  <c r="J21" i="1"/>
  <c r="J33" i="1"/>
  <c r="J34" i="1"/>
  <c r="J35" i="1"/>
  <c r="J38" i="1"/>
  <c r="J40" i="1"/>
  <c r="J51" i="1"/>
  <c r="J52" i="1"/>
  <c r="J54" i="1"/>
  <c r="D12" i="1" l="1"/>
  <c r="E5" i="1"/>
  <c r="J39" i="1" s="1"/>
  <c r="J9" i="1" l="1"/>
</calcChain>
</file>

<file path=xl/sharedStrings.xml><?xml version="1.0" encoding="utf-8"?>
<sst xmlns="http://schemas.openxmlformats.org/spreadsheetml/2006/main" count="68" uniqueCount="45">
  <si>
    <t>wr</t>
  </si>
  <si>
    <t>end</t>
  </si>
  <si>
    <t>exit</t>
  </si>
  <si>
    <t>service-port 1 description PPP</t>
  </si>
  <si>
    <t>gemport 1 name G-PPP tcont 1</t>
  </si>
  <si>
    <t>tcont 1 name T-PPP profile SERVER</t>
  </si>
  <si>
    <t>sn-bind enable sn</t>
  </si>
  <si>
    <t>config t</t>
  </si>
  <si>
    <t>ALL ONT</t>
  </si>
  <si>
    <t>security-mgmt 212 state enable mode forward protocol web</t>
  </si>
  <si>
    <t>wan-ip 1 ping-response enable traceroute-response enable</t>
  </si>
  <si>
    <t>:</t>
  </si>
  <si>
    <t>Comment</t>
  </si>
  <si>
    <t>berhasil</t>
  </si>
  <si>
    <t xml:space="preserve"> | </t>
  </si>
  <si>
    <t xml:space="preserve"> host 1</t>
  </si>
  <si>
    <t>VLAN PPPOE</t>
  </si>
  <si>
    <t xml:space="preserve"> vlan-profile </t>
  </si>
  <si>
    <t>PPPOE300</t>
  </si>
  <si>
    <t>PROFILE</t>
  </si>
  <si>
    <t xml:space="preserve"> password </t>
  </si>
  <si>
    <t>PPPOE</t>
  </si>
  <si>
    <t>@KCM</t>
  </si>
  <si>
    <t>No. HP</t>
  </si>
  <si>
    <t>_</t>
  </si>
  <si>
    <t>Perum</t>
  </si>
  <si>
    <t xml:space="preserve"> vlan </t>
  </si>
  <si>
    <t>Nama Pelanggan</t>
  </si>
  <si>
    <t xml:space="preserve"> type ALL-ONT sn </t>
  </si>
  <si>
    <t>SN Ont</t>
  </si>
  <si>
    <t>$$</t>
  </si>
  <si>
    <t>no onu</t>
  </si>
  <si>
    <t>conf t</t>
  </si>
  <si>
    <t>ONT ALL ZTE SERIES</t>
  </si>
  <si>
    <t>interface gpon</t>
  </si>
  <si>
    <t>VLAN TV</t>
  </si>
  <si>
    <t>service-port 2 description TV</t>
  </si>
  <si>
    <t>tcont 2 name T-TV profile SERVER</t>
  </si>
  <si>
    <t>816812588@bks.wifian.net.id</t>
  </si>
  <si>
    <t>SANTI SUSANTI</t>
  </si>
  <si>
    <t>ZAMRUD P15/7</t>
  </si>
  <si>
    <t>089640007596</t>
  </si>
  <si>
    <t>ZTEGD158ABAA</t>
  </si>
  <si>
    <t>pon-onu-mng gpon-onu_1/1/1:1</t>
  </si>
  <si>
    <t>1/1/1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</si>
</sst>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b/>
      <sz val="48"/>
      <color theme="1"/>
      <name val="Aptos Narrow"/>
      <family val="2"/>
      <scheme val="minor"/>
    </font>
    <font>
      <sz val="1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rgb="FF1D212F"/>
      <name val="Aptos Narrow"/>
      <family val="2"/>
      <scheme val="minor"/>
    </font>
    <font>
      <sz val="11"/>
      <color rgb="FF212529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4">
    <xf numFmtId="0" fontId="0" fillId="0" borderId="0" xfId="0"/>
    <xf numFmtId="0" fontId="0" fillId="2" borderId="2" xfId="0" applyFill="1" applyBorder="1"/>
    <xf numFmtId="0" fontId="0" fillId="0" borderId="6" xfId="0" applyBorder="1"/>
    <xf numFmtId="0" fontId="2" fillId="0" borderId="6" xfId="0" applyFont="1" applyBorder="1"/>
    <xf numFmtId="0" fontId="2" fillId="0" borderId="6" xfId="0" applyFont="1" applyBorder="1" applyAlignment="1">
      <alignment horizontal="left"/>
    </xf>
    <xf numFmtId="0" fontId="3" fillId="0" borderId="6" xfId="1" applyBorder="1" applyAlignment="1">
      <alignment horizontal="left"/>
    </xf>
    <xf numFmtId="0" fontId="0" fillId="5" borderId="6" xfId="0" applyFill="1" applyBorder="1"/>
    <xf numFmtId="49" fontId="0" fillId="0" borderId="0" xfId="0" applyNumberFormat="1"/>
    <xf numFmtId="49" fontId="2" fillId="0" borderId="6" xfId="0" applyNumberFormat="1" applyFont="1" applyBorder="1" applyAlignment="1">
      <alignment horizontal="left"/>
    </xf>
    <xf numFmtId="0" fontId="4" fillId="0" borderId="6" xfId="0" applyFont="1" applyBorder="1"/>
    <xf numFmtId="0" fontId="5" fillId="0" borderId="6" xfId="0" applyFont="1" applyBorder="1"/>
    <xf numFmtId="0" fontId="0" fillId="5" borderId="6" xfId="0" applyFill="1" applyBorder="1" applyAlignment="1">
      <alignment horizontal="left"/>
    </xf>
    <xf numFmtId="0" fontId="0" fillId="2" borderId="3" xfId="0" applyFill="1" applyBorder="1"/>
    <xf numFmtId="49" fontId="0" fillId="5" borderId="6" xfId="0" applyNumberFormat="1" applyFill="1" applyBorder="1" applyAlignment="1">
      <alignment horizontal="left"/>
    </xf>
    <xf numFmtId="0" fontId="0" fillId="2" borderId="0" xfId="0" applyFill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1" fillId="0" borderId="0" xfId="0" applyFont="1" applyAlignment="1">
      <alignment vertical="center" textRotation="90"/>
    </xf>
    <xf numFmtId="0" fontId="1" fillId="3" borderId="3" xfId="0" applyFont="1" applyFill="1" applyBorder="1" applyAlignment="1">
      <alignment horizontal="center" vertical="center" textRotation="90"/>
    </xf>
    <xf numFmtId="0" fontId="1" fillId="3" borderId="2" xfId="0" applyFont="1" applyFill="1" applyBorder="1" applyAlignment="1">
      <alignment horizontal="center" vertical="center" textRotation="90"/>
    </xf>
    <xf numFmtId="0" fontId="1" fillId="3" borderId="1" xfId="0" applyFont="1" applyFill="1" applyBorder="1" applyAlignment="1">
      <alignment horizontal="center" vertical="center" textRotation="90"/>
    </xf>
    <xf numFmtId="0" fontId="1" fillId="4" borderId="5" xfId="0" applyFont="1" applyFill="1" applyBorder="1" applyAlignment="1">
      <alignment horizontal="center" vertical="center" textRotation="90"/>
    </xf>
    <xf numFmtId="0" fontId="1" fillId="4" borderId="4" xfId="0" applyFont="1" applyFill="1" applyBorder="1" applyAlignment="1">
      <alignment horizontal="center" vertical="center" textRotation="9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816812588@bks.wifian.net.i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FCCA8-08C6-4B86-B1B5-4A5D9A1A8F31}">
  <dimension ref="B1:J63"/>
  <sheetViews>
    <sheetView tabSelected="1" zoomScaleNormal="100" workbookViewId="0">
      <selection activeCell="D18" sqref="D18"/>
    </sheetView>
  </sheetViews>
  <sheetFormatPr defaultRowHeight="14.4" x14ac:dyDescent="0.3"/>
  <cols>
    <col min="1" max="1" width="1.5546875" customWidth="1"/>
    <col min="2" max="2" width="20" customWidth="1"/>
    <col min="3" max="3" width="2.88671875" customWidth="1"/>
    <col min="4" max="4" width="58" customWidth="1"/>
    <col min="5" max="5" width="6.6640625" hidden="1" customWidth="1"/>
    <col min="6" max="6" width="7" hidden="1" customWidth="1"/>
    <col min="7" max="7" width="7.5546875" hidden="1" customWidth="1"/>
    <col min="8" max="8" width="19.109375" hidden="1" customWidth="1"/>
    <col min="10" max="10" width="107" customWidth="1"/>
  </cols>
  <sheetData>
    <row r="1" spans="2:10" ht="3.75" customHeight="1" thickBot="1" x14ac:dyDescent="0.35"/>
    <row r="2" spans="2:10" ht="15" customHeight="1" x14ac:dyDescent="0.3">
      <c r="B2" s="6" t="s">
        <v>34</v>
      </c>
      <c r="C2" s="6" t="s">
        <v>11</v>
      </c>
      <c r="D2" s="13" t="s">
        <v>44</v>
      </c>
      <c r="F2" t="s">
        <v>11</v>
      </c>
      <c r="G2" t="s">
        <v>15</v>
      </c>
      <c r="I2" s="19" t="s">
        <v>33</v>
      </c>
      <c r="J2" s="12" t="s">
        <v>32</v>
      </c>
    </row>
    <row r="3" spans="2:10" x14ac:dyDescent="0.3">
      <c r="B3" s="6" t="s">
        <v>31</v>
      </c>
      <c r="C3" s="6" t="s">
        <v>11</v>
      </c>
      <c r="D3" s="11">
        <v>1</v>
      </c>
      <c r="E3" t="str">
        <f>UPPER(D5)</f>
        <v>SANTI SUSANTI</v>
      </c>
      <c r="F3" t="s">
        <v>30</v>
      </c>
      <c r="I3" s="20"/>
      <c r="J3" s="1" t="str">
        <f>"interface gpon-olt_"&amp;D2</f>
        <v>interface gpon-olt_1/1/1</v>
      </c>
    </row>
    <row r="4" spans="2:10" x14ac:dyDescent="0.3">
      <c r="B4" s="6" t="s">
        <v>29</v>
      </c>
      <c r="C4" s="6" t="s">
        <v>11</v>
      </c>
      <c r="D4" s="2" t="s">
        <v>42</v>
      </c>
      <c r="E4" t="str">
        <f>SUBSTITUTE(E3," ","_")</f>
        <v>SANTI_SUSANTI</v>
      </c>
      <c r="F4" t="s">
        <v>28</v>
      </c>
      <c r="I4" s="20"/>
      <c r="J4" s="1" t="str">
        <f>"no onu "&amp;D3</f>
        <v>no onu 1</v>
      </c>
    </row>
    <row r="5" spans="2:10" x14ac:dyDescent="0.3">
      <c r="B5" s="6" t="s">
        <v>27</v>
      </c>
      <c r="C5" s="6" t="s">
        <v>11</v>
      </c>
      <c r="D5" s="10" t="s">
        <v>39</v>
      </c>
      <c r="E5" t="str">
        <f>F7&amp;E11&amp;E3&amp;E11&amp;E9</f>
        <v>816812588 | SANTI SUSANTI | ZAMRUD P15/7</v>
      </c>
      <c r="F5" t="s">
        <v>26</v>
      </c>
      <c r="I5" s="20"/>
      <c r="J5" s="1" t="str">
        <f>"onu "&amp;D3&amp;F4&amp;D4</f>
        <v>onu 1 type ALL-ONT sn ZTEGD158ABAA</v>
      </c>
    </row>
    <row r="6" spans="2:10" x14ac:dyDescent="0.3">
      <c r="B6" s="3" t="s">
        <v>25</v>
      </c>
      <c r="C6" s="3" t="s">
        <v>11</v>
      </c>
      <c r="D6" s="9" t="s">
        <v>40</v>
      </c>
      <c r="E6" t="str">
        <f>SUBSTITUTE(E4,"/","_")</f>
        <v>SANTI_SUSANTI</v>
      </c>
      <c r="F6" t="s">
        <v>24</v>
      </c>
      <c r="I6" s="20"/>
      <c r="J6" s="1" t="s">
        <v>2</v>
      </c>
    </row>
    <row r="7" spans="2:10" x14ac:dyDescent="0.3">
      <c r="B7" s="3" t="s">
        <v>23</v>
      </c>
      <c r="C7" s="3" t="s">
        <v>11</v>
      </c>
      <c r="D7" s="8" t="s">
        <v>41</v>
      </c>
      <c r="E7" s="7" t="s">
        <v>22</v>
      </c>
      <c r="F7" t="str">
        <f>LEFT(D8,9)</f>
        <v>816812588</v>
      </c>
      <c r="I7" s="20"/>
      <c r="J7" s="1"/>
    </row>
    <row r="8" spans="2:10" x14ac:dyDescent="0.3">
      <c r="B8" s="6" t="s">
        <v>21</v>
      </c>
      <c r="C8" s="6" t="s">
        <v>11</v>
      </c>
      <c r="D8" s="5" t="s">
        <v>38</v>
      </c>
      <c r="E8" t="str">
        <f>SUBSTITUTE(E9,"/","_")</f>
        <v>ZAMRUD P15_7</v>
      </c>
      <c r="F8" t="s">
        <v>20</v>
      </c>
      <c r="I8" s="20"/>
      <c r="J8" s="1" t="str">
        <f>"interface gpon-onu_"&amp;D2&amp;F2&amp;D3</f>
        <v>interface gpon-onu_1/1/1:1</v>
      </c>
    </row>
    <row r="9" spans="2:10" x14ac:dyDescent="0.3">
      <c r="B9" s="3" t="s">
        <v>19</v>
      </c>
      <c r="C9" s="3" t="s">
        <v>11</v>
      </c>
      <c r="D9" s="4" t="s">
        <v>18</v>
      </c>
      <c r="E9" t="str">
        <f>UPPER(D6)</f>
        <v>ZAMRUD P15/7</v>
      </c>
      <c r="F9" t="s">
        <v>17</v>
      </c>
      <c r="I9" s="20"/>
      <c r="J9" s="1" t="str">
        <f>"name "&amp;E5</f>
        <v>name 816812588 | SANTI SUSANTI | ZAMRUD P15/7</v>
      </c>
    </row>
    <row r="10" spans="2:10" x14ac:dyDescent="0.3">
      <c r="B10" s="3" t="s">
        <v>16</v>
      </c>
      <c r="C10" s="3" t="s">
        <v>11</v>
      </c>
      <c r="D10" s="4">
        <v>300</v>
      </c>
      <c r="E10" t="str">
        <f>D2&amp;F2&amp;D3</f>
        <v>1/1/1:1</v>
      </c>
      <c r="F10" t="s">
        <v>15</v>
      </c>
      <c r="I10" s="20"/>
      <c r="J10" s="1" t="str">
        <f>"description "&amp;F3&amp;D7&amp;F3</f>
        <v>description $$089640007596$$</v>
      </c>
    </row>
    <row r="11" spans="2:10" ht="17.25" customHeight="1" x14ac:dyDescent="0.3">
      <c r="B11" s="3" t="s">
        <v>35</v>
      </c>
      <c r="C11" s="3" t="s">
        <v>11</v>
      </c>
      <c r="D11" s="4">
        <v>111</v>
      </c>
      <c r="E11" t="s">
        <v>14</v>
      </c>
      <c r="F11" t="s">
        <v>13</v>
      </c>
      <c r="I11" s="20"/>
      <c r="J11" s="1" t="s">
        <v>6</v>
      </c>
    </row>
    <row r="12" spans="2:10" x14ac:dyDescent="0.3">
      <c r="B12" s="3" t="s">
        <v>12</v>
      </c>
      <c r="C12" s="3" t="s">
        <v>11</v>
      </c>
      <c r="D12" s="2" t="str">
        <f>E6&amp;E11&amp;E9&amp;E11&amp;D4&amp;E11&amp;E10&amp;E7</f>
        <v>SANTI_SUSANTI | ZAMRUD P15/7 | ZTEGD158ABAA | 1/1/1:1@KCM</v>
      </c>
      <c r="I12" s="20"/>
      <c r="J12" s="1" t="s">
        <v>5</v>
      </c>
    </row>
    <row r="13" spans="2:10" x14ac:dyDescent="0.3">
      <c r="E13" t="str">
        <f>SUBSTITUTE(E12," ","_")</f>
        <v/>
      </c>
      <c r="I13" s="20"/>
      <c r="J13" s="1" t="s">
        <v>4</v>
      </c>
    </row>
    <row r="14" spans="2:10" x14ac:dyDescent="0.3">
      <c r="I14" s="20"/>
      <c r="J14" s="1" t="str">
        <f>"service-port 1 vport 1 user-vlan "&amp;D10&amp;F5&amp;D10</f>
        <v>service-port 1 vport 1 user-vlan 300 vlan 300</v>
      </c>
    </row>
    <row r="15" spans="2:10" x14ac:dyDescent="0.3">
      <c r="I15" s="20"/>
      <c r="J15" s="1" t="s">
        <v>3</v>
      </c>
    </row>
    <row r="16" spans="2:10" x14ac:dyDescent="0.3">
      <c r="D16" t="s">
        <v>43</v>
      </c>
      <c r="I16" s="20"/>
      <c r="J16" s="1" t="s">
        <v>2</v>
      </c>
    </row>
    <row r="17" spans="9:10" x14ac:dyDescent="0.3">
      <c r="I17" s="20"/>
      <c r="J17" s="14"/>
    </row>
    <row r="18" spans="9:10" x14ac:dyDescent="0.3">
      <c r="I18" s="20"/>
      <c r="J18" s="1" t="str">
        <f>"pon-onu-mng gpon-onu_"&amp;D2&amp;F2&amp;D3</f>
        <v>pon-onu-mng gpon-onu_1/1/1:1</v>
      </c>
    </row>
    <row r="19" spans="9:10" x14ac:dyDescent="0.3">
      <c r="I19" s="20"/>
      <c r="J19" s="1" t="str">
        <f>"service PPP gemport 1"&amp;F5&amp;D10</f>
        <v>service PPP gemport 1 vlan 300</v>
      </c>
    </row>
    <row r="20" spans="9:10" x14ac:dyDescent="0.3">
      <c r="I20" s="20"/>
      <c r="J20" s="1" t="str">
        <f>"service TV gemport 1"&amp;F5&amp;D11</f>
        <v>service TV gemport 1 vlan 111</v>
      </c>
    </row>
    <row r="21" spans="9:10" x14ac:dyDescent="0.3">
      <c r="I21" s="20"/>
      <c r="J21" s="1" t="str">
        <f>"wan-ip 1 mode pppoe username "&amp;D8&amp;F8&amp;F11&amp;F9&amp;D9&amp;F10</f>
        <v>wan-ip 1 mode pppoe username 816812588@bks.wifian.net.id password berhasil vlan-profile PPPOE300 host 1</v>
      </c>
    </row>
    <row r="22" spans="9:10" x14ac:dyDescent="0.3">
      <c r="I22" s="20"/>
      <c r="J22" s="1" t="s">
        <v>10</v>
      </c>
    </row>
    <row r="23" spans="9:10" x14ac:dyDescent="0.3">
      <c r="I23" s="20"/>
      <c r="J23" s="1" t="s">
        <v>9</v>
      </c>
    </row>
    <row r="24" spans="9:10" x14ac:dyDescent="0.3">
      <c r="I24" s="20"/>
      <c r="J24" s="1" t="str">
        <f>"vlan port wifi_0/1 mode tag vlan "&amp;D11</f>
        <v>vlan port wifi_0/1 mode tag vlan 111</v>
      </c>
    </row>
    <row r="25" spans="9:10" x14ac:dyDescent="0.3">
      <c r="I25" s="20"/>
      <c r="J25" s="1" t="str">
        <f>"mvlan "&amp;D11</f>
        <v>mvlan 111</v>
      </c>
    </row>
    <row r="26" spans="9:10" x14ac:dyDescent="0.3">
      <c r="I26" s="20"/>
      <c r="J26" s="1" t="s">
        <v>2</v>
      </c>
    </row>
    <row r="27" spans="9:10" x14ac:dyDescent="0.3">
      <c r="I27" s="20"/>
      <c r="J27" s="14"/>
    </row>
    <row r="28" spans="9:10" x14ac:dyDescent="0.3">
      <c r="I28" s="20"/>
      <c r="J28" s="1" t="str">
        <f>"igmp mvlan "&amp;D11&amp;" receive-port gpon-onu_"&amp;D2&amp;F2&amp;D3&amp;" vport 1"</f>
        <v>igmp mvlan 111 receive-port gpon-onu_1/1/1:1 vport 1</v>
      </c>
    </row>
    <row r="29" spans="9:10" x14ac:dyDescent="0.3">
      <c r="I29" s="20"/>
      <c r="J29" s="1" t="s">
        <v>1</v>
      </c>
    </row>
    <row r="30" spans="9:10" ht="15" thickBot="1" x14ac:dyDescent="0.35">
      <c r="I30" s="21"/>
      <c r="J30" s="14" t="s">
        <v>0</v>
      </c>
    </row>
    <row r="31" spans="9:10" ht="15" thickBot="1" x14ac:dyDescent="0.35">
      <c r="I31" s="22"/>
      <c r="J31" s="23"/>
    </row>
    <row r="32" spans="9:10" x14ac:dyDescent="0.3">
      <c r="I32" s="19" t="s">
        <v>8</v>
      </c>
      <c r="J32" s="17" t="s">
        <v>7</v>
      </c>
    </row>
    <row r="33" spans="9:10" ht="15" customHeight="1" x14ac:dyDescent="0.3">
      <c r="I33" s="20"/>
      <c r="J33" s="15" t="str">
        <f>"interface gpon-olt_"&amp;D2</f>
        <v>interface gpon-olt_1/1/1</v>
      </c>
    </row>
    <row r="34" spans="9:10" ht="17.25" customHeight="1" x14ac:dyDescent="0.3">
      <c r="I34" s="20"/>
      <c r="J34" s="15" t="str">
        <f>"no onu "&amp;D3</f>
        <v>no onu 1</v>
      </c>
    </row>
    <row r="35" spans="9:10" ht="15" customHeight="1" x14ac:dyDescent="0.3">
      <c r="I35" s="20"/>
      <c r="J35" s="15" t="str">
        <f>"onu "&amp;D3&amp;F4&amp;D4</f>
        <v>onu 1 type ALL-ONT sn ZTEGD158ABAA</v>
      </c>
    </row>
    <row r="36" spans="9:10" x14ac:dyDescent="0.3">
      <c r="I36" s="20"/>
      <c r="J36" s="15" t="s">
        <v>2</v>
      </c>
    </row>
    <row r="37" spans="9:10" x14ac:dyDescent="0.3">
      <c r="I37" s="20"/>
      <c r="J37" s="15"/>
    </row>
    <row r="38" spans="9:10" x14ac:dyDescent="0.3">
      <c r="I38" s="20"/>
      <c r="J38" s="15" t="str">
        <f>"interface gpon-onu_"&amp;D2&amp;F2&amp;D3</f>
        <v>interface gpon-onu_1/1/1:1</v>
      </c>
    </row>
    <row r="39" spans="9:10" x14ac:dyDescent="0.3">
      <c r="I39" s="20"/>
      <c r="J39" s="15" t="str">
        <f>"name "&amp;E5</f>
        <v>name 816812588 | SANTI SUSANTI | ZAMRUD P15/7</v>
      </c>
    </row>
    <row r="40" spans="9:10" x14ac:dyDescent="0.3">
      <c r="I40" s="20"/>
      <c r="J40" s="15" t="str">
        <f>"description "&amp;F3&amp;D7&amp;F3</f>
        <v>description $$089640007596$$</v>
      </c>
    </row>
    <row r="41" spans="9:10" x14ac:dyDescent="0.3">
      <c r="I41" s="20"/>
      <c r="J41" s="15" t="s">
        <v>6</v>
      </c>
    </row>
    <row r="42" spans="9:10" x14ac:dyDescent="0.3">
      <c r="I42" s="20"/>
      <c r="J42" s="15" t="s">
        <v>5</v>
      </c>
    </row>
    <row r="43" spans="9:10" x14ac:dyDescent="0.3">
      <c r="I43" s="20"/>
      <c r="J43" s="15" t="s">
        <v>37</v>
      </c>
    </row>
    <row r="44" spans="9:10" x14ac:dyDescent="0.3">
      <c r="I44" s="20"/>
      <c r="J44" s="15" t="s">
        <v>4</v>
      </c>
    </row>
    <row r="45" spans="9:10" x14ac:dyDescent="0.3">
      <c r="I45" s="20"/>
      <c r="J45" s="15" t="str">
        <f>"service-port 1 vport 1 user-vlan "&amp;D10&amp;F5&amp;D10</f>
        <v>service-port 1 vport 1 user-vlan 300 vlan 300</v>
      </c>
    </row>
    <row r="46" spans="9:10" x14ac:dyDescent="0.3">
      <c r="I46" s="20"/>
      <c r="J46" s="15" t="s">
        <v>3</v>
      </c>
    </row>
    <row r="47" spans="9:10" x14ac:dyDescent="0.3">
      <c r="I47" s="20"/>
      <c r="J47" s="15" t="str">
        <f>"service-port 2 vport 2 user-vlan "&amp;D11&amp;F5&amp;D11</f>
        <v>service-port 2 vport 2 user-vlan 111 vlan 111</v>
      </c>
    </row>
    <row r="48" spans="9:10" x14ac:dyDescent="0.3">
      <c r="I48" s="20"/>
      <c r="J48" s="15" t="s">
        <v>36</v>
      </c>
    </row>
    <row r="49" spans="9:10" x14ac:dyDescent="0.3">
      <c r="I49" s="20"/>
      <c r="J49" s="15" t="s">
        <v>2</v>
      </c>
    </row>
    <row r="50" spans="9:10" x14ac:dyDescent="0.3">
      <c r="I50" s="20"/>
      <c r="J50" s="15"/>
    </row>
    <row r="51" spans="9:10" x14ac:dyDescent="0.3">
      <c r="I51" s="20"/>
      <c r="J51" s="15" t="str">
        <f>"pon-onu-mng gpon-onu_"&amp;D2&amp;F2&amp;D3</f>
        <v>pon-onu-mng gpon-onu_1/1/1:1</v>
      </c>
    </row>
    <row r="52" spans="9:10" x14ac:dyDescent="0.3">
      <c r="I52" s="20"/>
      <c r="J52" s="15" t="str">
        <f>"service PPP gemport 1"&amp;F5&amp;D10</f>
        <v>service PPP gemport 1 vlan 300</v>
      </c>
    </row>
    <row r="53" spans="9:10" x14ac:dyDescent="0.3">
      <c r="I53" s="20"/>
      <c r="J53" s="15" t="str">
        <f>"service TV gemport 1"&amp;F5&amp;D11</f>
        <v>service TV gemport 1 vlan 111</v>
      </c>
    </row>
    <row r="54" spans="9:10" x14ac:dyDescent="0.3">
      <c r="I54" s="20"/>
      <c r="J54" s="15" t="str">
        <f>"vlan port veip_1 mode hybrid def-vlan "&amp;D10</f>
        <v>vlan port veip_1 mode hybrid def-vlan 300</v>
      </c>
    </row>
    <row r="55" spans="9:10" x14ac:dyDescent="0.3">
      <c r="I55" s="20"/>
      <c r="J55" s="15" t="str">
        <f>"vlan port wifi_0/1 mode tag vlan "&amp;D11</f>
        <v>vlan port wifi_0/1 mode tag vlan 111</v>
      </c>
    </row>
    <row r="56" spans="9:10" x14ac:dyDescent="0.3">
      <c r="I56" s="20"/>
      <c r="J56" s="15" t="str">
        <f>"mvlan "&amp;D11</f>
        <v>mvlan 111</v>
      </c>
    </row>
    <row r="57" spans="9:10" x14ac:dyDescent="0.3">
      <c r="I57" s="20"/>
      <c r="J57" s="15" t="s">
        <v>2</v>
      </c>
    </row>
    <row r="58" spans="9:10" x14ac:dyDescent="0.3">
      <c r="I58" s="20"/>
      <c r="J58" s="15"/>
    </row>
    <row r="59" spans="9:10" x14ac:dyDescent="0.3">
      <c r="I59" s="20"/>
      <c r="J59" s="15" t="str">
        <f>"igmp mvlan "&amp;D11&amp;" receive-port gpon-onu_"&amp;D2&amp;F2&amp;D3&amp;" vport 1"</f>
        <v>igmp mvlan 111 receive-port gpon-onu_1/1/1:1 vport 1</v>
      </c>
    </row>
    <row r="60" spans="9:10" x14ac:dyDescent="0.3">
      <c r="I60" s="20"/>
      <c r="J60" s="15" t="s">
        <v>1</v>
      </c>
    </row>
    <row r="61" spans="9:10" ht="15" thickBot="1" x14ac:dyDescent="0.35">
      <c r="I61" s="21"/>
      <c r="J61" s="16" t="s">
        <v>0</v>
      </c>
    </row>
    <row r="62" spans="9:10" x14ac:dyDescent="0.3">
      <c r="I62" s="18"/>
    </row>
    <row r="63" spans="9:10" x14ac:dyDescent="0.3">
      <c r="I63" s="18"/>
    </row>
  </sheetData>
  <mergeCells count="3">
    <mergeCell ref="I32:I61"/>
    <mergeCell ref="I31:J31"/>
    <mergeCell ref="I2:I30"/>
  </mergeCells>
  <hyperlinks>
    <hyperlink ref="D8" r:id="rId1" xr:uid="{C1804F4C-F299-48AC-A465-5561343EAD3B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KCM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Rahmat Hidayat</dc:creator>
  <cp:lastModifiedBy>yayan anwar</cp:lastModifiedBy>
  <dcterms:created xsi:type="dcterms:W3CDTF">2024-08-12T03:41:51Z</dcterms:created>
  <dcterms:modified xsi:type="dcterms:W3CDTF">2024-10-05T12:58:04Z</dcterms:modified>
</cp:coreProperties>
</file>