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physics_lab_first_semester\lab_first_year\second_semester\rcl_circuits\"/>
    </mc:Choice>
  </mc:AlternateContent>
  <bookViews>
    <workbookView xWindow="0" yWindow="0" windowWidth="20490" windowHeight="7575"/>
  </bookViews>
  <sheets>
    <sheet name="first_phase" sheetId="1" r:id="rId1"/>
    <sheet name="second_phas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2" i="1" l="1"/>
  <c r="L41" i="1"/>
  <c r="L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8" i="1"/>
  <c r="C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" i="1"/>
  <c r="K40" i="1" l="1"/>
  <c r="K36" i="1"/>
  <c r="K32" i="1"/>
  <c r="K28" i="1"/>
  <c r="K24" i="1"/>
  <c r="K20" i="1"/>
  <c r="K16" i="1"/>
  <c r="K12" i="1"/>
  <c r="K39" i="1"/>
  <c r="K31" i="1"/>
  <c r="K23" i="1"/>
  <c r="K15" i="1"/>
  <c r="K38" i="1"/>
  <c r="K34" i="1"/>
  <c r="K30" i="1"/>
  <c r="K26" i="1"/>
  <c r="K22" i="1"/>
  <c r="K18" i="1"/>
  <c r="K14" i="1"/>
  <c r="K10" i="1"/>
  <c r="K35" i="1"/>
  <c r="K27" i="1"/>
  <c r="K19" i="1"/>
  <c r="K11" i="1"/>
  <c r="K37" i="1"/>
  <c r="K33" i="1"/>
  <c r="K29" i="1"/>
  <c r="K25" i="1"/>
  <c r="K21" i="1"/>
  <c r="K17" i="1"/>
  <c r="K13" i="1"/>
  <c r="K9" i="1"/>
  <c r="I8" i="1"/>
  <c r="H8" i="1"/>
  <c r="K8" i="1" l="1"/>
</calcChain>
</file>

<file path=xl/sharedStrings.xml><?xml version="1.0" encoding="utf-8"?>
<sst xmlns="http://schemas.openxmlformats.org/spreadsheetml/2006/main" count="50" uniqueCount="27">
  <si>
    <t>Resistor</t>
  </si>
  <si>
    <t>resistence</t>
  </si>
  <si>
    <t>type</t>
  </si>
  <si>
    <t>scale</t>
  </si>
  <si>
    <t>messsured</t>
  </si>
  <si>
    <t>inductor</t>
  </si>
  <si>
    <t>inductance</t>
  </si>
  <si>
    <t>Capacitor</t>
  </si>
  <si>
    <t>capacitance</t>
  </si>
  <si>
    <t>V[r]</t>
  </si>
  <si>
    <t>V(0)</t>
  </si>
  <si>
    <t>dvr</t>
  </si>
  <si>
    <t>dv0</t>
  </si>
  <si>
    <t>phase1</t>
  </si>
  <si>
    <t>dphase1</t>
  </si>
  <si>
    <t>freq</t>
  </si>
  <si>
    <t>vr/v0</t>
  </si>
  <si>
    <t>d(vr/v0)</t>
  </si>
  <si>
    <t>d1(dvr/v0)</t>
  </si>
  <si>
    <t>d2(vr*dv0/v0^2)</t>
  </si>
  <si>
    <t>scop resolution</t>
  </si>
  <si>
    <t>A Volt</t>
  </si>
  <si>
    <t>B Volt</t>
  </si>
  <si>
    <t>omega</t>
  </si>
  <si>
    <t>dpmega</t>
  </si>
  <si>
    <t>1.5nF</t>
  </si>
  <si>
    <t>826.1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</si>
</sst>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2:C4" totalsRowShown="0">
  <autoFilter ref="A2:C4"/>
  <tableColumns count="3">
    <tableColumn id="1" name="type"/>
    <tableColumn id="2" name="messsured"/>
    <tableColumn id="3" name="sc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E2:G4" totalsRowShown="0" headerRowDxfId="11" headerRowBorderDxfId="10" tableBorderDxfId="9">
  <autoFilter ref="E2:G4"/>
  <tableColumns count="3">
    <tableColumn id="1" name="type"/>
    <tableColumn id="2" name="messsured"/>
    <tableColumn id="3" name="sc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I2:K4" totalsRowShown="0" headerRowDxfId="8" headerRowBorderDxfId="7" tableBorderDxfId="6">
  <autoFilter ref="I2:K4"/>
  <tableColumns count="3">
    <tableColumn id="1" name="type"/>
    <tableColumn id="2" name="messsured"/>
    <tableColumn id="3" name="sc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15" displayName="טבלה15" ref="A2:C4" totalsRowShown="0">
  <autoFilter ref="A2:C4"/>
  <tableColumns count="3">
    <tableColumn id="1" name="type"/>
    <tableColumn id="2" name="messsured"/>
    <tableColumn id="3" name="sca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26" displayName="טבלה26" ref="E2:G4" totalsRowShown="0" headerRowDxfId="5" headerRowBorderDxfId="4" tableBorderDxfId="3">
  <autoFilter ref="E2:G4"/>
  <tableColumns count="3">
    <tableColumn id="1" name="type"/>
    <tableColumn id="2" name="messsured"/>
    <tableColumn id="3" name="sc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37" displayName="טבלה37" ref="I2:K4" totalsRowShown="0" headerRowDxfId="2" headerRowBorderDxfId="1" tableBorderDxfId="0">
  <autoFilter ref="I2:K4"/>
  <tableColumns count="3">
    <tableColumn id="1" name="type"/>
    <tableColumn id="2" name="messsured"/>
    <tableColumn id="3" name="sc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E4" workbookViewId="0">
      <selection activeCell="O10" sqref="O10"/>
    </sheetView>
  </sheetViews>
  <sheetFormatPr defaultRowHeight="15" x14ac:dyDescent="0.25"/>
  <cols>
    <col min="1" max="1" width="14.7109375" bestFit="1" customWidth="1"/>
    <col min="2" max="2" width="12.42578125" customWidth="1"/>
    <col min="6" max="6" width="12.42578125" customWidth="1"/>
    <col min="10" max="10" width="12.5703125" bestFit="1" customWidth="1"/>
    <col min="11" max="11" width="13.42578125" bestFit="1" customWidth="1"/>
  </cols>
  <sheetData>
    <row r="1" spans="1:15" x14ac:dyDescent="0.25">
      <c r="A1" s="5" t="s">
        <v>1</v>
      </c>
      <c r="B1" s="5"/>
      <c r="C1" s="5"/>
      <c r="D1" s="5"/>
      <c r="E1" s="6" t="s">
        <v>6</v>
      </c>
      <c r="F1" s="6"/>
      <c r="G1" s="6"/>
      <c r="I1" s="7" t="s">
        <v>8</v>
      </c>
      <c r="J1" s="7"/>
      <c r="K1" s="7"/>
    </row>
    <row r="2" spans="1:15" x14ac:dyDescent="0.25">
      <c r="A2" t="s">
        <v>2</v>
      </c>
      <c r="B2" t="s">
        <v>4</v>
      </c>
      <c r="C2" t="s">
        <v>3</v>
      </c>
      <c r="E2" s="1" t="s">
        <v>2</v>
      </c>
      <c r="F2" s="2" t="s">
        <v>4</v>
      </c>
      <c r="G2" s="3" t="s">
        <v>3</v>
      </c>
      <c r="I2" s="1" t="s">
        <v>2</v>
      </c>
      <c r="J2" s="2" t="s">
        <v>4</v>
      </c>
      <c r="K2" s="3" t="s">
        <v>3</v>
      </c>
    </row>
    <row r="3" spans="1:15" x14ac:dyDescent="0.25">
      <c r="A3" t="s">
        <v>0</v>
      </c>
      <c r="B3">
        <v>6000</v>
      </c>
      <c r="E3" t="s">
        <v>5</v>
      </c>
      <c r="F3" t="s">
        <v>26</v>
      </c>
      <c r="I3" s="4" t="s">
        <v>7</v>
      </c>
      <c r="J3" t="s">
        <v>25</v>
      </c>
    </row>
    <row r="4" spans="1:15" x14ac:dyDescent="0.25">
      <c r="A4" t="s">
        <v>5</v>
      </c>
    </row>
    <row r="5" spans="1:15" x14ac:dyDescent="0.25">
      <c r="A5" t="s">
        <v>20</v>
      </c>
      <c r="B5">
        <v>1E-3</v>
      </c>
    </row>
    <row r="7" spans="1:15" x14ac:dyDescent="0.25">
      <c r="A7" t="s">
        <v>15</v>
      </c>
      <c r="B7" t="s">
        <v>9</v>
      </c>
      <c r="C7" t="s">
        <v>11</v>
      </c>
      <c r="D7" t="s">
        <v>10</v>
      </c>
      <c r="E7" t="s">
        <v>12</v>
      </c>
      <c r="F7" t="s">
        <v>21</v>
      </c>
      <c r="G7" t="s">
        <v>22</v>
      </c>
      <c r="H7" t="s">
        <v>18</v>
      </c>
      <c r="I7" t="s">
        <v>19</v>
      </c>
      <c r="J7" t="s">
        <v>16</v>
      </c>
      <c r="K7" t="s">
        <v>17</v>
      </c>
      <c r="L7" t="s">
        <v>23</v>
      </c>
      <c r="M7" t="s">
        <v>24</v>
      </c>
      <c r="N7" t="s">
        <v>13</v>
      </c>
      <c r="O7" t="s">
        <v>14</v>
      </c>
    </row>
    <row r="8" spans="1:15" x14ac:dyDescent="0.25">
      <c r="A8">
        <v>430</v>
      </c>
      <c r="B8">
        <v>4.12</v>
      </c>
      <c r="C8">
        <f>B$5/SQRT(12)</f>
        <v>2.886751345948129E-4</v>
      </c>
      <c r="D8">
        <v>0.17</v>
      </c>
      <c r="E8">
        <f>B$5/SQRT(12)</f>
        <v>2.886751345948129E-4</v>
      </c>
      <c r="F8">
        <v>0.1</v>
      </c>
      <c r="G8">
        <v>0.11600000000000001</v>
      </c>
      <c r="H8">
        <f>C8/D8</f>
        <v>1.6980890270283111E-3</v>
      </c>
      <c r="I8">
        <f>B8*E8/(D8^2)</f>
        <v>4.1153687007980236E-2</v>
      </c>
      <c r="J8">
        <f>D8/B8</f>
        <v>4.12621359223301E-2</v>
      </c>
      <c r="K8">
        <f>SQRT(SUM(H8^2,I8^2))</f>
        <v>4.1188705499135503E-2</v>
      </c>
      <c r="L8">
        <f>A8*2*PI()</f>
        <v>2701.769682087222</v>
      </c>
      <c r="M8">
        <f>2*PI()*0.00005</f>
        <v>3.1415926535897931E-4</v>
      </c>
      <c r="O8" t="e">
        <f>ASIN(G8/F8)</f>
        <v>#NUM!</v>
      </c>
    </row>
    <row r="9" spans="1:15" x14ac:dyDescent="0.25">
      <c r="A9">
        <v>530</v>
      </c>
      <c r="B9">
        <v>4.12</v>
      </c>
      <c r="C9">
        <f t="shared" ref="C9:C40" si="0">B$5/SQRT(12)</f>
        <v>2.886751345948129E-4</v>
      </c>
      <c r="D9">
        <v>0.2</v>
      </c>
      <c r="E9">
        <f t="shared" ref="E9:E40" si="1">B$5/SQRT(12)</f>
        <v>2.886751345948129E-4</v>
      </c>
      <c r="F9">
        <v>0.14000000000000001</v>
      </c>
      <c r="G9">
        <v>0.12</v>
      </c>
      <c r="H9">
        <f>C9/D9</f>
        <v>1.4433756729740645E-3</v>
      </c>
      <c r="I9">
        <f>B9*E9/(D9^2)</f>
        <v>2.9733538863265723E-2</v>
      </c>
      <c r="J9">
        <f>D9/B9</f>
        <v>4.8543689320388349E-2</v>
      </c>
      <c r="K9">
        <f t="shared" ref="K9:K40" si="2">SQRT(SUM(H9^2,I9^2))</f>
        <v>2.976855163871206E-2</v>
      </c>
      <c r="L9">
        <f>A9*2*PI()</f>
        <v>3330.0882128051808</v>
      </c>
      <c r="M9">
        <f t="shared" ref="M9:M40" si="3">2*PI()*0.00005</f>
        <v>3.1415926535897931E-4</v>
      </c>
      <c r="O9">
        <f>ASIN(G9/F9)</f>
        <v>1.0296968008377505</v>
      </c>
    </row>
    <row r="10" spans="1:15" x14ac:dyDescent="0.25">
      <c r="A10">
        <v>830</v>
      </c>
      <c r="B10">
        <v>4.12</v>
      </c>
      <c r="C10">
        <f t="shared" si="0"/>
        <v>2.886751345948129E-4</v>
      </c>
      <c r="D10">
        <v>0.27</v>
      </c>
      <c r="E10">
        <f t="shared" si="1"/>
        <v>2.886751345948129E-4</v>
      </c>
      <c r="F10">
        <v>0.2</v>
      </c>
      <c r="G10">
        <v>0.192</v>
      </c>
      <c r="H10">
        <f>C10/D10</f>
        <v>1.0691671651659736E-3</v>
      </c>
      <c r="I10">
        <f>B10*E10/(D10^2)</f>
        <v>1.6314698964754855E-2</v>
      </c>
      <c r="J10">
        <f>D10/B10</f>
        <v>6.553398058252427E-2</v>
      </c>
      <c r="K10">
        <f t="shared" si="2"/>
        <v>1.6349694820932962E-2</v>
      </c>
      <c r="L10">
        <f>A10*2*PI()</f>
        <v>5215.0438049590566</v>
      </c>
      <c r="M10">
        <f t="shared" si="3"/>
        <v>3.1415926535897931E-4</v>
      </c>
      <c r="O10">
        <f>ASIN(G10/F10)</f>
        <v>1.2870022175865685</v>
      </c>
    </row>
    <row r="11" spans="1:15" x14ac:dyDescent="0.25">
      <c r="A11">
        <v>1430</v>
      </c>
      <c r="B11">
        <v>4.12</v>
      </c>
      <c r="C11">
        <f t="shared" si="0"/>
        <v>2.886751345948129E-4</v>
      </c>
      <c r="D11">
        <v>0.42</v>
      </c>
      <c r="E11">
        <f t="shared" si="1"/>
        <v>2.886751345948129E-4</v>
      </c>
      <c r="F11">
        <v>0.36399999999999999</v>
      </c>
      <c r="G11">
        <v>0.34799999999999998</v>
      </c>
      <c r="H11">
        <f>C11/D11</f>
        <v>6.8732174903526888E-4</v>
      </c>
      <c r="I11">
        <f>B11*E11/(D11^2)</f>
        <v>6.7422990619650184E-3</v>
      </c>
      <c r="J11">
        <f>D11/B11</f>
        <v>0.10194174757281553</v>
      </c>
      <c r="K11">
        <f t="shared" si="2"/>
        <v>6.7772419041724685E-3</v>
      </c>
      <c r="L11">
        <f>A11*2*PI()</f>
        <v>8984.9549892668092</v>
      </c>
      <c r="M11">
        <f t="shared" si="3"/>
        <v>3.1415926535897931E-4</v>
      </c>
      <c r="O11">
        <f>ASIN(G11/F11)</f>
        <v>1.2731996364414639</v>
      </c>
    </row>
    <row r="12" spans="1:15" x14ac:dyDescent="0.25">
      <c r="A12">
        <v>1730</v>
      </c>
      <c r="B12">
        <v>4.12</v>
      </c>
      <c r="C12">
        <f t="shared" si="0"/>
        <v>2.886751345948129E-4</v>
      </c>
      <c r="D12">
        <v>0.54400000000000004</v>
      </c>
      <c r="E12">
        <f t="shared" si="1"/>
        <v>2.886751345948129E-4</v>
      </c>
      <c r="F12">
        <v>0.48</v>
      </c>
      <c r="G12">
        <v>0.44800000000000001</v>
      </c>
      <c r="H12">
        <f>C12/D12</f>
        <v>5.306528209463472E-4</v>
      </c>
      <c r="I12">
        <f>B12*E12/(D12^2)</f>
        <v>4.0189147468730705E-3</v>
      </c>
      <c r="J12">
        <f>D12/B12</f>
        <v>0.13203883495145632</v>
      </c>
      <c r="K12">
        <f t="shared" si="2"/>
        <v>4.0537967584737336E-3</v>
      </c>
      <c r="L12">
        <f>A12*2*PI()</f>
        <v>10869.910581420685</v>
      </c>
      <c r="M12">
        <f t="shared" si="3"/>
        <v>3.1415926535897931E-4</v>
      </c>
      <c r="O12">
        <f>ASIN(G12/F12)</f>
        <v>1.2035883062370596</v>
      </c>
    </row>
    <row r="13" spans="1:15" x14ac:dyDescent="0.25">
      <c r="A13">
        <v>2030</v>
      </c>
      <c r="B13">
        <v>4.12</v>
      </c>
      <c r="C13">
        <f t="shared" si="0"/>
        <v>2.886751345948129E-4</v>
      </c>
      <c r="D13">
        <v>0.65600000000000003</v>
      </c>
      <c r="E13">
        <f t="shared" si="1"/>
        <v>2.886751345948129E-4</v>
      </c>
      <c r="F13">
        <v>0.59199999999999997</v>
      </c>
      <c r="G13">
        <v>0.55200000000000005</v>
      </c>
      <c r="H13">
        <f>C13/D13</f>
        <v>4.4005355883355624E-4</v>
      </c>
      <c r="I13">
        <f>B13*E13/(D13^2)</f>
        <v>2.7637510097473345E-3</v>
      </c>
      <c r="J13">
        <f>D13/B13</f>
        <v>0.15922330097087378</v>
      </c>
      <c r="K13">
        <f t="shared" si="2"/>
        <v>2.7985651285116608E-3</v>
      </c>
      <c r="L13">
        <f>A13*2*PI()</f>
        <v>12754.866173574561</v>
      </c>
      <c r="M13">
        <f t="shared" si="3"/>
        <v>3.1415926535897931E-4</v>
      </c>
      <c r="O13">
        <f>ASIN(G13/F13)</f>
        <v>1.2010870395684783</v>
      </c>
    </row>
    <row r="14" spans="1:15" x14ac:dyDescent="0.25">
      <c r="A14">
        <v>2330</v>
      </c>
      <c r="B14">
        <v>4.12</v>
      </c>
      <c r="C14">
        <f t="shared" si="0"/>
        <v>2.886751345948129E-4</v>
      </c>
      <c r="D14">
        <v>0.79200000000000004</v>
      </c>
      <c r="E14">
        <f t="shared" si="1"/>
        <v>2.886751345948129E-4</v>
      </c>
      <c r="F14">
        <v>0.74399999999999999</v>
      </c>
      <c r="G14">
        <v>0.70399999999999996</v>
      </c>
      <c r="H14">
        <f>C14/D14</f>
        <v>3.6448880630658194E-4</v>
      </c>
      <c r="I14">
        <f>B14*E14/(D14^2)</f>
        <v>1.8960781338170675E-3</v>
      </c>
      <c r="J14">
        <f>D14/B14</f>
        <v>0.19223300970873786</v>
      </c>
      <c r="K14">
        <f t="shared" si="2"/>
        <v>1.9307937174804588E-3</v>
      </c>
      <c r="L14">
        <f>A14*2*PI()</f>
        <v>14639.821765728437</v>
      </c>
      <c r="M14">
        <f t="shared" si="3"/>
        <v>3.1415926535897931E-4</v>
      </c>
      <c r="O14">
        <f>ASIN(G14/F14)</f>
        <v>1.2413962034273813</v>
      </c>
    </row>
    <row r="15" spans="1:15" x14ac:dyDescent="0.25">
      <c r="A15">
        <v>2630</v>
      </c>
      <c r="B15">
        <v>4.12</v>
      </c>
      <c r="C15">
        <f t="shared" si="0"/>
        <v>2.886751345948129E-4</v>
      </c>
      <c r="D15">
        <v>0.99199999999999999</v>
      </c>
      <c r="E15">
        <f t="shared" si="1"/>
        <v>2.886751345948129E-4</v>
      </c>
      <c r="F15">
        <v>0.94399999999999995</v>
      </c>
      <c r="G15">
        <v>0.88800000000000001</v>
      </c>
      <c r="H15">
        <f>C15/D15</f>
        <v>2.9100315987380334E-4</v>
      </c>
      <c r="I15">
        <f>B15*E15/(D15^2)</f>
        <v>1.2086018333468446E-3</v>
      </c>
      <c r="J15">
        <f>D15/B15</f>
        <v>0.24077669902912621</v>
      </c>
      <c r="K15">
        <f t="shared" si="2"/>
        <v>1.2431416776159878E-3</v>
      </c>
      <c r="L15">
        <f>A15*2*PI()</f>
        <v>16524.777357882311</v>
      </c>
      <c r="M15">
        <f t="shared" si="3"/>
        <v>3.1415926535897931E-4</v>
      </c>
      <c r="O15">
        <f>ASIN(G15/F15)</f>
        <v>1.2246229304885385</v>
      </c>
    </row>
    <row r="16" spans="1:15" x14ac:dyDescent="0.25">
      <c r="A16">
        <v>2930</v>
      </c>
      <c r="B16">
        <v>4.12</v>
      </c>
      <c r="C16">
        <f t="shared" si="0"/>
        <v>2.886751345948129E-4</v>
      </c>
      <c r="D16">
        <v>1.28</v>
      </c>
      <c r="E16">
        <f t="shared" si="1"/>
        <v>2.886751345948129E-4</v>
      </c>
      <c r="F16">
        <v>1.3</v>
      </c>
      <c r="G16">
        <v>1.1399999999999999</v>
      </c>
      <c r="H16">
        <f>C16/D16</f>
        <v>2.2552744890219758E-4</v>
      </c>
      <c r="I16">
        <f>B16*E16/(D16^2)</f>
        <v>7.2591647615394836E-4</v>
      </c>
      <c r="J16">
        <f>D16/B16</f>
        <v>0.31067961165048541</v>
      </c>
      <c r="K16">
        <f t="shared" si="2"/>
        <v>7.6014298691765827E-4</v>
      </c>
      <c r="L16">
        <f>A16*2*PI()</f>
        <v>18409.732950036188</v>
      </c>
      <c r="M16">
        <f t="shared" si="3"/>
        <v>3.1415926535897931E-4</v>
      </c>
      <c r="O16">
        <f>ASIN(G16/F16)</f>
        <v>1.0694224805488273</v>
      </c>
    </row>
    <row r="17" spans="1:15" x14ac:dyDescent="0.25">
      <c r="A17">
        <v>3230</v>
      </c>
      <c r="B17">
        <v>4.12</v>
      </c>
      <c r="C17">
        <f t="shared" si="0"/>
        <v>2.886751345948129E-4</v>
      </c>
      <c r="D17">
        <v>1.74</v>
      </c>
      <c r="E17">
        <f t="shared" si="1"/>
        <v>2.886751345948129E-4</v>
      </c>
      <c r="F17">
        <v>1.72</v>
      </c>
      <c r="G17">
        <v>1.48</v>
      </c>
      <c r="H17">
        <f>C17/D17</f>
        <v>1.6590524976713386E-4</v>
      </c>
      <c r="I17">
        <f>B17*E17/(D17^2)</f>
        <v>3.9283312013827095E-4</v>
      </c>
      <c r="J17">
        <f>D17/B17</f>
        <v>0.42233009708737862</v>
      </c>
      <c r="K17">
        <f t="shared" si="2"/>
        <v>4.2642984437989828E-4</v>
      </c>
      <c r="L17">
        <f>A17*2*PI()</f>
        <v>20294.688542190062</v>
      </c>
      <c r="M17">
        <f t="shared" si="3"/>
        <v>3.1415926535897931E-4</v>
      </c>
      <c r="O17">
        <f>ASIN(G17/F17)</f>
        <v>1.0361818409474326</v>
      </c>
    </row>
    <row r="18" spans="1:15" x14ac:dyDescent="0.25">
      <c r="A18">
        <v>3530</v>
      </c>
      <c r="B18">
        <v>4.12</v>
      </c>
      <c r="C18">
        <f t="shared" si="0"/>
        <v>2.886751345948129E-4</v>
      </c>
      <c r="D18">
        <v>2.52</v>
      </c>
      <c r="E18">
        <f t="shared" si="1"/>
        <v>2.886751345948129E-4</v>
      </c>
      <c r="F18">
        <v>2.52</v>
      </c>
      <c r="G18">
        <v>1.84</v>
      </c>
      <c r="H18">
        <f>C18/D18</f>
        <v>1.1455362483921147E-4</v>
      </c>
      <c r="I18">
        <f>B18*E18/(D18^2)</f>
        <v>1.8728608505458381E-4</v>
      </c>
      <c r="J18">
        <f>D18/B18</f>
        <v>0.61165048543689315</v>
      </c>
      <c r="K18">
        <f t="shared" si="2"/>
        <v>2.1954181974939447E-4</v>
      </c>
      <c r="L18">
        <f>A18*2*PI()</f>
        <v>22179.64413434394</v>
      </c>
      <c r="M18">
        <f t="shared" si="3"/>
        <v>3.1415926535897931E-4</v>
      </c>
      <c r="O18">
        <f>ASIN(G18/F18)</f>
        <v>0.81855422880291495</v>
      </c>
    </row>
    <row r="19" spans="1:15" x14ac:dyDescent="0.25">
      <c r="A19">
        <v>3830</v>
      </c>
      <c r="B19">
        <v>4.12</v>
      </c>
      <c r="C19">
        <f t="shared" si="0"/>
        <v>2.886751345948129E-4</v>
      </c>
      <c r="D19">
        <v>3.52</v>
      </c>
      <c r="E19">
        <f t="shared" si="1"/>
        <v>2.886751345948129E-4</v>
      </c>
      <c r="F19">
        <v>3.52</v>
      </c>
      <c r="G19">
        <v>0.96</v>
      </c>
      <c r="H19">
        <f>C19/D19</f>
        <v>8.2009981418980935E-5</v>
      </c>
      <c r="I19">
        <f>B19*E19/(D19^2)</f>
        <v>9.5988955524489058E-5</v>
      </c>
      <c r="J19">
        <f>D19/B19</f>
        <v>0.85436893203883491</v>
      </c>
      <c r="K19">
        <f t="shared" si="2"/>
        <v>1.2625179854173935E-4</v>
      </c>
      <c r="L19">
        <f>A19*2*PI()</f>
        <v>24064.599726497814</v>
      </c>
      <c r="M19">
        <f t="shared" si="3"/>
        <v>3.1415926535897931E-4</v>
      </c>
      <c r="O19">
        <f>ASIN(G19/F19)</f>
        <v>0.27622663076359155</v>
      </c>
    </row>
    <row r="20" spans="1:15" x14ac:dyDescent="0.25">
      <c r="A20">
        <v>4130</v>
      </c>
      <c r="B20">
        <v>4.12</v>
      </c>
      <c r="C20">
        <f t="shared" si="0"/>
        <v>2.886751345948129E-4</v>
      </c>
      <c r="D20">
        <v>3.36</v>
      </c>
      <c r="E20">
        <f t="shared" si="1"/>
        <v>2.886751345948129E-4</v>
      </c>
      <c r="F20">
        <v>3.36</v>
      </c>
      <c r="G20">
        <v>1.48</v>
      </c>
      <c r="H20">
        <f>C20/D20</f>
        <v>8.591521862940861E-5</v>
      </c>
      <c r="I20">
        <f>B20*E20/(D20^2)</f>
        <v>1.0534842284320341E-4</v>
      </c>
      <c r="J20">
        <f>D20/B20</f>
        <v>0.81553398058252424</v>
      </c>
      <c r="K20">
        <f t="shared" si="2"/>
        <v>1.3594011544680056E-4</v>
      </c>
      <c r="L20">
        <f>A20*2*PI()</f>
        <v>25949.555318651692</v>
      </c>
      <c r="M20">
        <f t="shared" si="3"/>
        <v>3.1415926535897931E-4</v>
      </c>
      <c r="O20">
        <f>ASIN(G20/F20)</f>
        <v>0.45612902257082272</v>
      </c>
    </row>
    <row r="21" spans="1:15" x14ac:dyDescent="0.25">
      <c r="A21">
        <v>4430</v>
      </c>
      <c r="B21">
        <v>4.12</v>
      </c>
      <c r="C21">
        <f t="shared" si="0"/>
        <v>2.886751345948129E-4</v>
      </c>
      <c r="D21">
        <v>2.2400000000000002</v>
      </c>
      <c r="E21">
        <f t="shared" si="1"/>
        <v>2.886751345948129E-4</v>
      </c>
      <c r="F21">
        <v>2.2000000000000002</v>
      </c>
      <c r="G21">
        <v>1.8</v>
      </c>
      <c r="H21">
        <f>C21/D21</f>
        <v>1.2887282794411288E-4</v>
      </c>
      <c r="I21">
        <f>B21*E21/(D21^2)</f>
        <v>2.3703395139720762E-4</v>
      </c>
      <c r="J21">
        <f>D21/B21</f>
        <v>0.54368932038834961</v>
      </c>
      <c r="K21">
        <f t="shared" si="2"/>
        <v>2.6980233486255585E-4</v>
      </c>
      <c r="L21">
        <f>A21*2*PI()</f>
        <v>27834.510910805566</v>
      </c>
      <c r="M21">
        <f t="shared" si="3"/>
        <v>3.1415926535897931E-4</v>
      </c>
      <c r="O21">
        <f>ASIN(G21/F21)</f>
        <v>0.95824158845555762</v>
      </c>
    </row>
    <row r="22" spans="1:15" x14ac:dyDescent="0.25">
      <c r="A22">
        <v>4730</v>
      </c>
      <c r="B22">
        <v>4.12</v>
      </c>
      <c r="C22">
        <f t="shared" si="0"/>
        <v>2.886751345948129E-4</v>
      </c>
      <c r="D22">
        <v>1.56</v>
      </c>
      <c r="E22">
        <f t="shared" si="1"/>
        <v>2.886751345948129E-4</v>
      </c>
      <c r="F22">
        <v>1.56</v>
      </c>
      <c r="G22">
        <v>1.28</v>
      </c>
      <c r="H22">
        <f>C22/D22</f>
        <v>1.8504816320180314E-4</v>
      </c>
      <c r="I22">
        <f>B22*E22/(D22^2)</f>
        <v>4.8871694384065953E-4</v>
      </c>
      <c r="J22">
        <f>D22/B22</f>
        <v>0.37864077669902912</v>
      </c>
      <c r="K22">
        <f t="shared" si="2"/>
        <v>5.2257733772267197E-4</v>
      </c>
      <c r="L22">
        <f>A22*2*PI()</f>
        <v>29719.466502959443</v>
      </c>
      <c r="M22">
        <f t="shared" si="3"/>
        <v>3.1415926535897931E-4</v>
      </c>
      <c r="O22">
        <f>ASIN(G22/F22)</f>
        <v>0.96230756461053713</v>
      </c>
    </row>
    <row r="23" spans="1:15" x14ac:dyDescent="0.25">
      <c r="A23">
        <v>5030</v>
      </c>
      <c r="B23">
        <v>4.12</v>
      </c>
      <c r="C23">
        <f t="shared" si="0"/>
        <v>2.886751345948129E-4</v>
      </c>
      <c r="D23">
        <v>1.1399999999999999</v>
      </c>
      <c r="E23">
        <f t="shared" si="1"/>
        <v>2.886751345948129E-4</v>
      </c>
      <c r="F23">
        <v>1.1200000000000001</v>
      </c>
      <c r="G23">
        <v>1</v>
      </c>
      <c r="H23">
        <f>C23/D23</f>
        <v>2.5322380227615167E-4</v>
      </c>
      <c r="I23">
        <f>B23*E23/(D23^2)</f>
        <v>9.1515970647170614E-4</v>
      </c>
      <c r="J23">
        <f>D23/B23</f>
        <v>0.27669902912621358</v>
      </c>
      <c r="K23">
        <f t="shared" si="2"/>
        <v>9.4954704064020487E-4</v>
      </c>
      <c r="L23">
        <f>A23*2*PI()</f>
        <v>31604.422095113317</v>
      </c>
      <c r="M23">
        <f t="shared" si="3"/>
        <v>3.1415926535897931E-4</v>
      </c>
      <c r="O23">
        <f>ASIN(G23/F23)</f>
        <v>1.1036502157860613</v>
      </c>
    </row>
    <row r="24" spans="1:15" x14ac:dyDescent="0.25">
      <c r="A24">
        <v>5330</v>
      </c>
      <c r="B24">
        <v>4.12</v>
      </c>
      <c r="C24">
        <f t="shared" si="0"/>
        <v>2.886751345948129E-4</v>
      </c>
      <c r="D24">
        <v>0.9</v>
      </c>
      <c r="E24">
        <f t="shared" si="1"/>
        <v>2.886751345948129E-4</v>
      </c>
      <c r="F24">
        <v>0.86</v>
      </c>
      <c r="G24">
        <v>0.74</v>
      </c>
      <c r="H24">
        <f>C24/D24</f>
        <v>3.2075014954979211E-4</v>
      </c>
      <c r="I24">
        <f>B24*E24/(D24^2)</f>
        <v>1.4683229068279372E-3</v>
      </c>
      <c r="J24">
        <f>D24/B24</f>
        <v>0.21844660194174756</v>
      </c>
      <c r="K24">
        <f t="shared" si="2"/>
        <v>1.5029480420666102E-3</v>
      </c>
      <c r="L24">
        <f>A24*2*PI()</f>
        <v>33489.377687267195</v>
      </c>
      <c r="M24">
        <f t="shared" si="3"/>
        <v>3.1415926535897931E-4</v>
      </c>
      <c r="O24">
        <f>ASIN(G24/F24)</f>
        <v>1.0361818409474326</v>
      </c>
    </row>
    <row r="25" spans="1:15" x14ac:dyDescent="0.25">
      <c r="A25">
        <v>5630</v>
      </c>
      <c r="B25">
        <v>4.12</v>
      </c>
      <c r="C25">
        <f t="shared" si="0"/>
        <v>2.886751345948129E-4</v>
      </c>
      <c r="D25">
        <v>0.7</v>
      </c>
      <c r="E25">
        <f t="shared" si="1"/>
        <v>2.886751345948129E-4</v>
      </c>
      <c r="F25">
        <v>0.63200000000000001</v>
      </c>
      <c r="G25">
        <v>0.6</v>
      </c>
      <c r="H25">
        <f>C25/D25</f>
        <v>4.1239304942116133E-4</v>
      </c>
      <c r="I25">
        <f>B25*E25/(D25^2)</f>
        <v>2.4272276623074065E-3</v>
      </c>
      <c r="J25">
        <f>D25/B25</f>
        <v>0.1699029126213592</v>
      </c>
      <c r="K25">
        <f t="shared" si="2"/>
        <v>2.4620118098581823E-3</v>
      </c>
      <c r="L25">
        <f>A25*2*PI()</f>
        <v>35374.333279421073</v>
      </c>
      <c r="M25">
        <f t="shared" si="3"/>
        <v>3.1415926535897931E-4</v>
      </c>
      <c r="O25">
        <f>ASIN(G25/F25)</f>
        <v>1.2512151691232347</v>
      </c>
    </row>
    <row r="26" spans="1:15" x14ac:dyDescent="0.25">
      <c r="A26">
        <v>5930</v>
      </c>
      <c r="B26">
        <v>4.12</v>
      </c>
      <c r="C26">
        <f t="shared" si="0"/>
        <v>2.886751345948129E-4</v>
      </c>
      <c r="D26">
        <v>0.56000000000000005</v>
      </c>
      <c r="E26">
        <f t="shared" si="1"/>
        <v>2.886751345948129E-4</v>
      </c>
      <c r="F26">
        <v>0.504</v>
      </c>
      <c r="G26">
        <v>0.48</v>
      </c>
      <c r="H26">
        <f>C26/D26</f>
        <v>5.1549131177645153E-4</v>
      </c>
      <c r="I26">
        <f>B26*E26/(D26^2)</f>
        <v>3.7925432223553219E-3</v>
      </c>
      <c r="J26">
        <f>D26/B26</f>
        <v>0.1359223300970874</v>
      </c>
      <c r="K26">
        <f t="shared" si="2"/>
        <v>3.82741628072389E-3</v>
      </c>
      <c r="L26">
        <f>A26*2*PI()</f>
        <v>37259.288871574943</v>
      </c>
      <c r="M26">
        <f t="shared" si="3"/>
        <v>3.1415926535897931E-4</v>
      </c>
      <c r="O26">
        <f>ASIN(G26/F26)</f>
        <v>1.2609516870532695</v>
      </c>
    </row>
    <row r="27" spans="1:15" x14ac:dyDescent="0.25">
      <c r="A27">
        <v>6230</v>
      </c>
      <c r="B27">
        <v>4.12</v>
      </c>
      <c r="C27">
        <f t="shared" si="0"/>
        <v>2.886751345948129E-4</v>
      </c>
      <c r="D27">
        <v>0.46</v>
      </c>
      <c r="E27">
        <f t="shared" si="1"/>
        <v>2.886751345948129E-4</v>
      </c>
      <c r="F27">
        <v>0.39600000000000002</v>
      </c>
      <c r="G27">
        <v>0.376</v>
      </c>
      <c r="H27">
        <f>C27/D27</f>
        <v>6.2755464042350622E-4</v>
      </c>
      <c r="I27">
        <f>B27*E27/(D27^2)</f>
        <v>5.6207067794453169E-3</v>
      </c>
      <c r="J27">
        <f>D27/B27</f>
        <v>0.11165048543689321</v>
      </c>
      <c r="K27">
        <f t="shared" si="2"/>
        <v>5.655631664740873E-3</v>
      </c>
      <c r="L27">
        <f>A27*2*PI()</f>
        <v>39144.244463728821</v>
      </c>
      <c r="M27">
        <f t="shared" si="3"/>
        <v>3.1415926535897931E-4</v>
      </c>
      <c r="O27">
        <f>ASIN(G27/F27)</f>
        <v>1.2516224009967742</v>
      </c>
    </row>
    <row r="28" spans="1:15" x14ac:dyDescent="0.25">
      <c r="A28">
        <v>6530</v>
      </c>
      <c r="B28">
        <v>4.12</v>
      </c>
      <c r="C28">
        <f t="shared" si="0"/>
        <v>2.886751345948129E-4</v>
      </c>
      <c r="D28">
        <v>0.35199999999999998</v>
      </c>
      <c r="E28">
        <f t="shared" si="1"/>
        <v>2.886751345948129E-4</v>
      </c>
      <c r="F28">
        <v>0.312</v>
      </c>
      <c r="G28">
        <v>0.28399999999999997</v>
      </c>
      <c r="H28">
        <f>C28/D28</f>
        <v>8.2009981418980945E-4</v>
      </c>
      <c r="I28">
        <f>B28*E28/(D28^2)</f>
        <v>9.5988955524489057E-3</v>
      </c>
      <c r="J28">
        <f>D28/B28</f>
        <v>8.5436893203883493E-2</v>
      </c>
      <c r="K28">
        <f t="shared" si="2"/>
        <v>9.6338652436110776E-3</v>
      </c>
      <c r="L28">
        <f>A28*2*PI()</f>
        <v>41029.200055882699</v>
      </c>
      <c r="M28">
        <f t="shared" si="3"/>
        <v>3.1415926535897931E-4</v>
      </c>
      <c r="O28">
        <f>ASIN(G28/F28)</f>
        <v>1.1439029220222632</v>
      </c>
    </row>
    <row r="29" spans="1:15" x14ac:dyDescent="0.25">
      <c r="A29">
        <v>6830</v>
      </c>
      <c r="B29">
        <v>4.12</v>
      </c>
      <c r="C29">
        <f t="shared" si="0"/>
        <v>2.886751345948129E-4</v>
      </c>
      <c r="D29">
        <v>0.28599999999999998</v>
      </c>
      <c r="E29">
        <f t="shared" si="1"/>
        <v>2.886751345948129E-4</v>
      </c>
      <c r="F29">
        <v>0.23400000000000001</v>
      </c>
      <c r="G29">
        <v>0.22</v>
      </c>
      <c r="H29">
        <f>C29/D29</f>
        <v>1.0093536174643808E-3</v>
      </c>
      <c r="I29">
        <f>B29*E29/(D29^2)</f>
        <v>1.4540338825011363E-2</v>
      </c>
      <c r="J29">
        <f>D29/B29</f>
        <v>6.9417475728155334E-2</v>
      </c>
      <c r="K29">
        <f t="shared" si="2"/>
        <v>1.4575330111912432E-2</v>
      </c>
      <c r="L29">
        <f>A29*2*PI()</f>
        <v>42914.155648036576</v>
      </c>
      <c r="M29">
        <f t="shared" si="3"/>
        <v>3.1415926535897931E-4</v>
      </c>
      <c r="O29">
        <f>ASIN(G29/F29)</f>
        <v>1.2231316863607218</v>
      </c>
    </row>
    <row r="30" spans="1:15" x14ac:dyDescent="0.25">
      <c r="A30">
        <v>3630</v>
      </c>
      <c r="B30">
        <v>4.12</v>
      </c>
      <c r="C30">
        <f t="shared" si="0"/>
        <v>2.886751345948129E-4</v>
      </c>
      <c r="D30">
        <v>2.86</v>
      </c>
      <c r="E30">
        <f t="shared" si="1"/>
        <v>2.886751345948129E-4</v>
      </c>
      <c r="F30">
        <v>2.88</v>
      </c>
      <c r="G30">
        <v>1.8</v>
      </c>
      <c r="H30">
        <f>C30/D30</f>
        <v>1.0093536174643808E-4</v>
      </c>
      <c r="I30">
        <f>B30*E30/(D30^2)</f>
        <v>1.4540338825011362E-4</v>
      </c>
      <c r="J30">
        <f>D30/B30</f>
        <v>0.69417475728155331</v>
      </c>
      <c r="K30">
        <f t="shared" si="2"/>
        <v>1.7700308631630579E-4</v>
      </c>
      <c r="L30">
        <f>A30*2*PI()</f>
        <v>22807.962665061899</v>
      </c>
      <c r="M30">
        <f t="shared" si="3"/>
        <v>3.1415926535897931E-4</v>
      </c>
      <c r="O30">
        <f>ASIN(G30/F30)</f>
        <v>0.67513153293703165</v>
      </c>
    </row>
    <row r="31" spans="1:15" x14ac:dyDescent="0.25">
      <c r="A31">
        <v>3680</v>
      </c>
      <c r="B31">
        <v>4.12</v>
      </c>
      <c r="C31">
        <f t="shared" si="0"/>
        <v>2.886751345948129E-4</v>
      </c>
      <c r="D31">
        <v>3.06</v>
      </c>
      <c r="E31">
        <f t="shared" si="1"/>
        <v>2.886751345948129E-4</v>
      </c>
      <c r="F31">
        <v>3.08</v>
      </c>
      <c r="G31">
        <v>1.68</v>
      </c>
      <c r="H31">
        <f>C31/D31</f>
        <v>9.4338279279350612E-5</v>
      </c>
      <c r="I31">
        <f>B31*E31/(D31^2)</f>
        <v>1.270175524937662E-4</v>
      </c>
      <c r="J31">
        <f>D31/B31</f>
        <v>0.74271844660194175</v>
      </c>
      <c r="K31">
        <f t="shared" si="2"/>
        <v>1.5821873965777696E-4</v>
      </c>
      <c r="L31">
        <f>A31*2*PI()</f>
        <v>23122.121930420879</v>
      </c>
      <c r="M31">
        <f t="shared" si="3"/>
        <v>3.1415926535897931E-4</v>
      </c>
      <c r="O31">
        <f>ASIN(G31/F31)</f>
        <v>0.57693134523645673</v>
      </c>
    </row>
    <row r="32" spans="1:15" x14ac:dyDescent="0.25">
      <c r="A32">
        <v>3730</v>
      </c>
      <c r="B32">
        <v>4.12</v>
      </c>
      <c r="C32">
        <f t="shared" si="0"/>
        <v>2.886751345948129E-4</v>
      </c>
      <c r="D32">
        <v>3.24</v>
      </c>
      <c r="E32">
        <f t="shared" si="1"/>
        <v>2.886751345948129E-4</v>
      </c>
      <c r="F32">
        <v>3.28</v>
      </c>
      <c r="G32">
        <v>1.56</v>
      </c>
      <c r="H32">
        <f>C32/D32</f>
        <v>8.9097263763831134E-5</v>
      </c>
      <c r="I32">
        <f>B32*E32/(D32^2)</f>
        <v>1.1329652058857538E-4</v>
      </c>
      <c r="J32">
        <f>D32/B32</f>
        <v>0.78640776699029125</v>
      </c>
      <c r="K32">
        <f t="shared" si="2"/>
        <v>1.4413335487554286E-4</v>
      </c>
      <c r="L32">
        <f>A32*2*PI()</f>
        <v>23436.281195779855</v>
      </c>
      <c r="M32">
        <f t="shared" si="3"/>
        <v>3.1415926535897931E-4</v>
      </c>
      <c r="O32">
        <f>ASIN(G32/F32)</f>
        <v>0.49565707724527952</v>
      </c>
    </row>
    <row r="33" spans="1:15" x14ac:dyDescent="0.25">
      <c r="A33">
        <v>4230</v>
      </c>
      <c r="B33">
        <v>4.12</v>
      </c>
      <c r="C33">
        <f t="shared" si="0"/>
        <v>2.886751345948129E-4</v>
      </c>
      <c r="D33">
        <v>2.96</v>
      </c>
      <c r="E33">
        <f t="shared" si="1"/>
        <v>2.886751345948129E-4</v>
      </c>
      <c r="F33">
        <v>2.96</v>
      </c>
      <c r="G33">
        <v>1.88</v>
      </c>
      <c r="H33">
        <f>C33/D33</f>
        <v>9.7525383309058416E-5</v>
      </c>
      <c r="I33">
        <f>B33*E33/(D33^2)</f>
        <v>1.3574479028152724E-4</v>
      </c>
      <c r="J33">
        <f>D33/B33</f>
        <v>0.71844660194174759</v>
      </c>
      <c r="K33">
        <f t="shared" si="2"/>
        <v>1.671461889429567E-4</v>
      </c>
      <c r="L33">
        <f>A33*2*PI()</f>
        <v>26577.873849369651</v>
      </c>
      <c r="M33">
        <f t="shared" si="3"/>
        <v>3.1415926535897931E-4</v>
      </c>
      <c r="O33">
        <f>ASIN(G33/F33)</f>
        <v>0.68818346208019376</v>
      </c>
    </row>
    <row r="34" spans="1:15" x14ac:dyDescent="0.25">
      <c r="A34">
        <v>4280</v>
      </c>
      <c r="B34">
        <v>4.12</v>
      </c>
      <c r="C34">
        <f t="shared" si="0"/>
        <v>2.886751345948129E-4</v>
      </c>
      <c r="D34">
        <v>2.78</v>
      </c>
      <c r="E34">
        <f t="shared" si="1"/>
        <v>2.886751345948129E-4</v>
      </c>
      <c r="F34">
        <v>2.76</v>
      </c>
      <c r="G34">
        <v>1.84</v>
      </c>
      <c r="H34">
        <f>C34/D34</f>
        <v>1.0383997647295429E-4</v>
      </c>
      <c r="I34">
        <f>B34*E34/(D34^2)</f>
        <v>1.5389233923329918E-4</v>
      </c>
      <c r="J34">
        <f>D34/B34</f>
        <v>0.67475728155339798</v>
      </c>
      <c r="K34">
        <f t="shared" si="2"/>
        <v>1.8564911200595746E-4</v>
      </c>
      <c r="L34">
        <f>A34*2*PI()</f>
        <v>26892.033114728631</v>
      </c>
      <c r="M34">
        <f t="shared" si="3"/>
        <v>3.1415926535897931E-4</v>
      </c>
      <c r="O34">
        <f>ASIN(G34/F34)</f>
        <v>0.72972765622696645</v>
      </c>
    </row>
    <row r="35" spans="1:15" x14ac:dyDescent="0.25">
      <c r="A35">
        <v>4330</v>
      </c>
      <c r="B35">
        <v>4.12</v>
      </c>
      <c r="C35">
        <f t="shared" si="0"/>
        <v>2.886751345948129E-4</v>
      </c>
      <c r="D35">
        <v>2.6</v>
      </c>
      <c r="E35">
        <f t="shared" si="1"/>
        <v>2.886751345948129E-4</v>
      </c>
      <c r="F35">
        <v>2.64</v>
      </c>
      <c r="G35">
        <v>1.88</v>
      </c>
      <c r="H35">
        <f>C35/D35</f>
        <v>1.1102889792108188E-4</v>
      </c>
      <c r="I35">
        <f>B35*E35/(D35^2)</f>
        <v>1.7593809978263742E-4</v>
      </c>
      <c r="J35">
        <f>D35/B35</f>
        <v>0.6310679611650486</v>
      </c>
      <c r="K35">
        <f t="shared" si="2"/>
        <v>2.0804237820380565E-4</v>
      </c>
      <c r="L35">
        <f>A35*2*PI()</f>
        <v>27206.192380087607</v>
      </c>
      <c r="M35">
        <f t="shared" si="3"/>
        <v>3.1415926535897931E-4</v>
      </c>
      <c r="O35">
        <f>ASIN(G35/F35)</f>
        <v>0.792515024459304</v>
      </c>
    </row>
    <row r="36" spans="1:15" x14ac:dyDescent="0.25">
      <c r="A36">
        <v>3900</v>
      </c>
      <c r="B36">
        <v>4.12</v>
      </c>
      <c r="C36">
        <f t="shared" si="0"/>
        <v>2.886751345948129E-4</v>
      </c>
      <c r="D36">
        <v>3.7</v>
      </c>
      <c r="E36">
        <f t="shared" si="1"/>
        <v>2.886751345948129E-4</v>
      </c>
      <c r="F36">
        <v>3.68</v>
      </c>
      <c r="G36">
        <v>0.44</v>
      </c>
      <c r="H36">
        <f>C36/D36</f>
        <v>7.8020306647246727E-5</v>
      </c>
      <c r="I36">
        <f>B36*E36/(D36^2)</f>
        <v>8.6876665780177435E-5</v>
      </c>
      <c r="J36">
        <f>D36/B36</f>
        <v>0.89805825242718451</v>
      </c>
      <c r="K36">
        <f t="shared" si="2"/>
        <v>1.1676781793975198E-4</v>
      </c>
      <c r="L36">
        <f>A36*2*PI()</f>
        <v>24504.422698000388</v>
      </c>
      <c r="M36">
        <f t="shared" si="3"/>
        <v>3.1415926535897931E-4</v>
      </c>
      <c r="O36">
        <f>ASIN(G36/F36)</f>
        <v>0.11985194670875002</v>
      </c>
    </row>
    <row r="37" spans="1:15" x14ac:dyDescent="0.25">
      <c r="A37">
        <v>3950</v>
      </c>
      <c r="B37">
        <v>4.12</v>
      </c>
      <c r="C37">
        <f t="shared" si="0"/>
        <v>2.886751345948129E-4</v>
      </c>
      <c r="D37">
        <v>3.74</v>
      </c>
      <c r="E37">
        <f t="shared" si="1"/>
        <v>2.886751345948129E-4</v>
      </c>
      <c r="F37">
        <v>3.76</v>
      </c>
      <c r="G37">
        <v>7.3999999999999996E-2</v>
      </c>
      <c r="H37">
        <f>C37/D37</f>
        <v>7.7185864864923236E-5</v>
      </c>
      <c r="I37">
        <f>B37*E37/(D37^2)</f>
        <v>8.5028278942107937E-5</v>
      </c>
      <c r="J37">
        <f>D37/B37</f>
        <v>0.90776699029126218</v>
      </c>
      <c r="K37">
        <f t="shared" si="2"/>
        <v>1.148366925455584E-4</v>
      </c>
      <c r="L37">
        <f>A37*2*PI()</f>
        <v>24818.581963359367</v>
      </c>
      <c r="M37">
        <f t="shared" si="3"/>
        <v>3.1415926535897931E-4</v>
      </c>
      <c r="O37">
        <f>ASIN(G37/F37)</f>
        <v>1.9682121802022046E-2</v>
      </c>
    </row>
    <row r="38" spans="1:15" x14ac:dyDescent="0.25">
      <c r="A38">
        <v>4000</v>
      </c>
      <c r="B38">
        <v>4.12</v>
      </c>
      <c r="C38">
        <f t="shared" si="0"/>
        <v>2.886751345948129E-4</v>
      </c>
      <c r="D38">
        <v>3.7</v>
      </c>
      <c r="E38">
        <f t="shared" si="1"/>
        <v>2.886751345948129E-4</v>
      </c>
      <c r="F38">
        <v>3.68</v>
      </c>
      <c r="G38">
        <v>0.56000000000000005</v>
      </c>
      <c r="H38">
        <f>C38/D38</f>
        <v>7.8020306647246727E-5</v>
      </c>
      <c r="I38">
        <f>B38*E38/(D38^2)</f>
        <v>8.6876665780177435E-5</v>
      </c>
      <c r="J38">
        <f>D38/B38</f>
        <v>0.89805825242718451</v>
      </c>
      <c r="K38">
        <f t="shared" si="2"/>
        <v>1.1676781793975198E-4</v>
      </c>
      <c r="L38">
        <f>A38*2*PI()</f>
        <v>25132.741228718343</v>
      </c>
      <c r="M38">
        <f t="shared" si="3"/>
        <v>3.1415926535897931E-4</v>
      </c>
      <c r="O38">
        <f>ASIN(G38/F38)</f>
        <v>0.15276743158514852</v>
      </c>
    </row>
    <row r="39" spans="1:15" x14ac:dyDescent="0.25">
      <c r="A39">
        <v>4050</v>
      </c>
      <c r="B39">
        <v>4.12</v>
      </c>
      <c r="C39">
        <f t="shared" si="0"/>
        <v>2.886751345948129E-4</v>
      </c>
      <c r="D39">
        <v>3.6</v>
      </c>
      <c r="E39">
        <f t="shared" si="1"/>
        <v>2.886751345948129E-4</v>
      </c>
      <c r="F39">
        <v>3.56</v>
      </c>
      <c r="G39">
        <v>1.08</v>
      </c>
      <c r="H39">
        <f>C39/D39</f>
        <v>8.0187537387448027E-5</v>
      </c>
      <c r="I39">
        <f>B39*E39/(D39^2)</f>
        <v>9.1770181676746073E-5</v>
      </c>
      <c r="J39">
        <f>D39/B39</f>
        <v>0.87378640776699024</v>
      </c>
      <c r="K39">
        <f t="shared" si="2"/>
        <v>1.2186799168463537E-4</v>
      </c>
      <c r="L39">
        <f>A39*2*PI()</f>
        <v>25446.900494077323</v>
      </c>
      <c r="M39">
        <f t="shared" si="3"/>
        <v>3.1415926535897931E-4</v>
      </c>
      <c r="O39">
        <f>ASIN(G39/F39)</f>
        <v>0.30822817128795654</v>
      </c>
    </row>
    <row r="40" spans="1:15" x14ac:dyDescent="0.25">
      <c r="A40">
        <v>3940</v>
      </c>
      <c r="B40">
        <v>4.12</v>
      </c>
      <c r="C40">
        <f t="shared" si="0"/>
        <v>2.886751345948129E-4</v>
      </c>
      <c r="D40">
        <v>3.76</v>
      </c>
      <c r="E40">
        <f t="shared" si="1"/>
        <v>2.886751345948129E-4</v>
      </c>
      <c r="F40">
        <v>3.76</v>
      </c>
      <c r="G40">
        <v>2.1999999999999999E-2</v>
      </c>
      <c r="H40">
        <f>C40/D40</f>
        <v>7.6775301753939608E-5</v>
      </c>
      <c r="I40">
        <f>B40*E40/(D40^2)</f>
        <v>8.4126128517614669E-5</v>
      </c>
      <c r="J40">
        <f>D40/B40</f>
        <v>0.9126213592233009</v>
      </c>
      <c r="K40">
        <f t="shared" si="2"/>
        <v>1.1389316247593928E-4</v>
      </c>
      <c r="L40">
        <f>A40*2*PI()</f>
        <v>24755.750110287569</v>
      </c>
      <c r="M40">
        <f t="shared" si="3"/>
        <v>3.1415926535897931E-4</v>
      </c>
      <c r="O40">
        <f>ASIN(G40/F40)</f>
        <v>5.8510972154458343E-3</v>
      </c>
    </row>
    <row r="41" spans="1:15" x14ac:dyDescent="0.25">
      <c r="L41">
        <f>MIN(L8:L40)</f>
        <v>2701.769682087222</v>
      </c>
    </row>
    <row r="42" spans="1:15" x14ac:dyDescent="0.25">
      <c r="L42">
        <f>MAX(L8:L40)</f>
        <v>42914.155648036576</v>
      </c>
    </row>
  </sheetData>
  <mergeCells count="3">
    <mergeCell ref="A1:D1"/>
    <mergeCell ref="E1:G1"/>
    <mergeCell ref="I1:K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23" sqref="G23"/>
    </sheetView>
  </sheetViews>
  <sheetFormatPr defaultRowHeight="15" x14ac:dyDescent="0.25"/>
  <sheetData>
    <row r="1" spans="1:11" x14ac:dyDescent="0.25">
      <c r="A1" s="5" t="s">
        <v>1</v>
      </c>
      <c r="B1" s="5"/>
      <c r="C1" s="5"/>
      <c r="D1" s="5"/>
      <c r="E1" s="6" t="s">
        <v>6</v>
      </c>
      <c r="F1" s="6"/>
      <c r="G1" s="6"/>
      <c r="I1" s="7" t="s">
        <v>8</v>
      </c>
      <c r="J1" s="7"/>
      <c r="K1" s="7"/>
    </row>
    <row r="2" spans="1:11" x14ac:dyDescent="0.25">
      <c r="A2" t="s">
        <v>2</v>
      </c>
      <c r="B2" t="s">
        <v>4</v>
      </c>
      <c r="C2" t="s">
        <v>3</v>
      </c>
      <c r="E2" s="1" t="s">
        <v>2</v>
      </c>
      <c r="F2" s="2" t="s">
        <v>4</v>
      </c>
      <c r="G2" s="3" t="s">
        <v>3</v>
      </c>
      <c r="I2" s="1" t="s">
        <v>2</v>
      </c>
      <c r="J2" s="2" t="s">
        <v>4</v>
      </c>
      <c r="K2" s="3" t="s">
        <v>3</v>
      </c>
    </row>
    <row r="3" spans="1:11" x14ac:dyDescent="0.25">
      <c r="A3" t="s">
        <v>0</v>
      </c>
      <c r="E3" t="s">
        <v>5</v>
      </c>
      <c r="I3" s="4" t="s">
        <v>7</v>
      </c>
    </row>
    <row r="4" spans="1:11" x14ac:dyDescent="0.25">
      <c r="A4" t="s">
        <v>5</v>
      </c>
    </row>
  </sheetData>
  <mergeCells count="3">
    <mergeCell ref="A1:D1"/>
    <mergeCell ref="E1:G1"/>
    <mergeCell ref="I1:K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first_phase</vt:lpstr>
      <vt:lpstr>second_phase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2019-03-24T05:41:17Z</dcterms:created>
  <dcterms:modified xsi:type="dcterms:W3CDTF">2019-03-30T22:25:20Z</dcterms:modified>
</cp:coreProperties>
</file>