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hysics_python_tools\lab_first_year\second_semester\coriolis\"/>
    </mc:Choice>
  </mc:AlternateContent>
  <xr:revisionPtr revIDLastSave="0" documentId="13_ncr:1_{840AF6E2-50F8-49A9-A267-133AFFD5D5FC}" xr6:coauthVersionLast="36" xr6:coauthVersionMax="36" xr10:uidLastSave="{00000000-0000-0000-0000-000000000000}"/>
  <bookViews>
    <workbookView xWindow="0" yWindow="0" windowWidth="10050" windowHeight="4500" activeTab="1" xr2:uid="{00000000-000D-0000-FFFF-FFFF00000000}"/>
  </bookViews>
  <sheets>
    <sheet name="Part1" sheetId="11" r:id="rId1"/>
    <sheet name="Part2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2" l="1"/>
  <c r="C2" i="11"/>
  <c r="C10" i="11"/>
  <c r="C11" i="11"/>
  <c r="C12" i="11"/>
  <c r="C13" i="11"/>
  <c r="C14" i="11"/>
  <c r="C15" i="11"/>
  <c r="C16" i="11"/>
  <c r="C17" i="11"/>
  <c r="C18" i="11"/>
  <c r="C19" i="11"/>
  <c r="C9" i="11"/>
  <c r="G39" i="11"/>
  <c r="G38" i="11"/>
  <c r="G37" i="11"/>
  <c r="G36" i="11"/>
  <c r="G35" i="11"/>
  <c r="G34" i="11"/>
  <c r="G33" i="11"/>
  <c r="G32" i="11"/>
  <c r="G31" i="11"/>
  <c r="G30" i="11"/>
  <c r="G29" i="11"/>
  <c r="E39" i="11"/>
  <c r="E38" i="11"/>
  <c r="E37" i="11"/>
  <c r="E36" i="11"/>
  <c r="E35" i="11"/>
  <c r="E34" i="11"/>
  <c r="E33" i="11"/>
  <c r="E32" i="11"/>
  <c r="E31" i="11"/>
  <c r="E30" i="11"/>
  <c r="E29" i="11"/>
  <c r="G10" i="11"/>
  <c r="G11" i="11"/>
  <c r="G12" i="11"/>
  <c r="G13" i="11"/>
  <c r="G14" i="11"/>
  <c r="G15" i="11"/>
  <c r="G16" i="11"/>
  <c r="G17" i="11"/>
  <c r="G18" i="11"/>
  <c r="G19" i="11"/>
  <c r="E10" i="11"/>
  <c r="E11" i="11"/>
  <c r="E12" i="11"/>
  <c r="E13" i="11"/>
  <c r="E14" i="11"/>
  <c r="E15" i="11"/>
  <c r="E16" i="11"/>
  <c r="E17" i="11"/>
  <c r="E18" i="11"/>
  <c r="E19" i="11"/>
  <c r="G9" i="11"/>
  <c r="E9" i="11"/>
  <c r="H4" i="12"/>
  <c r="H2" i="12"/>
  <c r="G4" i="12"/>
  <c r="F30" i="12"/>
  <c r="F31" i="12"/>
  <c r="F32" i="12"/>
  <c r="F33" i="12"/>
  <c r="F34" i="12"/>
  <c r="F35" i="12"/>
  <c r="F36" i="12"/>
  <c r="D30" i="12"/>
  <c r="D31" i="12"/>
  <c r="D32" i="12"/>
  <c r="D33" i="12"/>
  <c r="D34" i="12"/>
  <c r="D35" i="12"/>
  <c r="D36" i="12"/>
  <c r="B30" i="12"/>
  <c r="B31" i="12"/>
  <c r="B32" i="12"/>
  <c r="B33" i="12"/>
  <c r="B34" i="12"/>
  <c r="B35" i="12"/>
  <c r="B36" i="12"/>
  <c r="F29" i="12"/>
  <c r="D29" i="12"/>
  <c r="B29" i="12"/>
  <c r="F10" i="12"/>
  <c r="F11" i="12"/>
  <c r="F12" i="12"/>
  <c r="F13" i="12"/>
  <c r="F14" i="12"/>
  <c r="F15" i="12"/>
  <c r="F16" i="12"/>
  <c r="F9" i="12"/>
  <c r="D10" i="12"/>
  <c r="D11" i="12"/>
  <c r="D12" i="12"/>
  <c r="D13" i="12"/>
  <c r="D14" i="12"/>
  <c r="D15" i="12"/>
  <c r="D16" i="12"/>
  <c r="D9" i="12"/>
  <c r="B10" i="12"/>
  <c r="B11" i="12"/>
  <c r="B12" i="12"/>
  <c r="B13" i="12"/>
  <c r="B14" i="12"/>
  <c r="B15" i="12"/>
  <c r="B16" i="12"/>
  <c r="B9" i="12"/>
  <c r="K4" i="12"/>
  <c r="K5" i="12"/>
  <c r="K6" i="12"/>
  <c r="K7" i="12"/>
  <c r="K8" i="12"/>
  <c r="K9" i="12"/>
  <c r="K10" i="12"/>
  <c r="K11" i="12"/>
  <c r="K12" i="12"/>
  <c r="K13" i="12"/>
  <c r="K14" i="12"/>
  <c r="E1" i="12"/>
  <c r="E3" i="12" s="1"/>
  <c r="K3" i="12"/>
  <c r="E2" i="12" s="1"/>
  <c r="F30" i="11"/>
  <c r="F31" i="11"/>
  <c r="F32" i="11"/>
  <c r="F33" i="11"/>
  <c r="F34" i="11"/>
  <c r="F35" i="11"/>
  <c r="F36" i="11"/>
  <c r="F37" i="11"/>
  <c r="F38" i="11"/>
  <c r="F39" i="11"/>
  <c r="F29" i="11"/>
  <c r="D30" i="11"/>
  <c r="D31" i="11"/>
  <c r="D32" i="11"/>
  <c r="D33" i="11"/>
  <c r="D34" i="11"/>
  <c r="D35" i="11"/>
  <c r="D36" i="11"/>
  <c r="D37" i="11"/>
  <c r="D38" i="11"/>
  <c r="D39" i="11"/>
  <c r="D29" i="11"/>
  <c r="F10" i="11"/>
  <c r="F11" i="11"/>
  <c r="F12" i="11"/>
  <c r="F13" i="11"/>
  <c r="F14" i="11"/>
  <c r="F15" i="11"/>
  <c r="F16" i="11"/>
  <c r="F17" i="11"/>
  <c r="F18" i="11"/>
  <c r="F19" i="11"/>
  <c r="F9" i="11"/>
  <c r="D10" i="11"/>
  <c r="D11" i="11"/>
  <c r="D12" i="11"/>
  <c r="D13" i="11"/>
  <c r="D14" i="11"/>
  <c r="D15" i="11"/>
  <c r="D16" i="11"/>
  <c r="D17" i="11"/>
  <c r="D18" i="11"/>
  <c r="D19" i="11"/>
  <c r="D9" i="11"/>
  <c r="B30" i="11"/>
  <c r="C30" i="11" s="1"/>
  <c r="B31" i="11"/>
  <c r="C31" i="11" s="1"/>
  <c r="B32" i="11"/>
  <c r="C32" i="11" s="1"/>
  <c r="B33" i="11"/>
  <c r="C33" i="11" s="1"/>
  <c r="B34" i="11"/>
  <c r="C34" i="11" s="1"/>
  <c r="B35" i="11"/>
  <c r="C35" i="11" s="1"/>
  <c r="B36" i="11"/>
  <c r="C36" i="11" s="1"/>
  <c r="B37" i="11"/>
  <c r="C37" i="11" s="1"/>
  <c r="B38" i="11"/>
  <c r="C38" i="11" s="1"/>
  <c r="B39" i="11"/>
  <c r="C39" i="11" s="1"/>
  <c r="B29" i="11"/>
  <c r="C29" i="11" s="1"/>
  <c r="K3" i="11"/>
  <c r="K4" i="11"/>
  <c r="K5" i="11"/>
  <c r="K6" i="11"/>
  <c r="K7" i="11"/>
  <c r="K8" i="11"/>
  <c r="K9" i="11"/>
  <c r="K10" i="11"/>
  <c r="K11" i="11"/>
  <c r="K12" i="11"/>
  <c r="K13" i="11"/>
  <c r="K2" i="11"/>
  <c r="E2" i="11" s="1"/>
  <c r="AP86" i="12"/>
  <c r="AQ86" i="12" s="1"/>
  <c r="AO86" i="12"/>
  <c r="AP85" i="12"/>
  <c r="AQ85" i="12"/>
  <c r="AO85" i="12"/>
  <c r="AP84" i="12"/>
  <c r="AQ84" i="12"/>
  <c r="AO84" i="12"/>
  <c r="AP83" i="12"/>
  <c r="AQ83" i="12"/>
  <c r="AO83" i="12"/>
  <c r="AP82" i="12"/>
  <c r="AQ82" i="12" s="1"/>
  <c r="AO82" i="12"/>
  <c r="AP81" i="12"/>
  <c r="AQ81" i="12"/>
  <c r="AO81" i="12"/>
  <c r="AP80" i="12"/>
  <c r="AQ80" i="12"/>
  <c r="AO80" i="12"/>
  <c r="AP79" i="12"/>
  <c r="AQ79" i="12"/>
  <c r="AO79" i="12"/>
  <c r="AP78" i="12"/>
  <c r="AQ78" i="12" s="1"/>
  <c r="AO78" i="12"/>
  <c r="AP77" i="12"/>
  <c r="AQ77" i="12"/>
  <c r="AO77" i="12"/>
  <c r="AP76" i="12"/>
  <c r="AQ76" i="12"/>
  <c r="AO76" i="12"/>
  <c r="AP75" i="12"/>
  <c r="AQ75" i="12"/>
  <c r="AO75" i="12"/>
  <c r="AP74" i="12"/>
  <c r="AQ74" i="12" s="1"/>
  <c r="AO74" i="12"/>
  <c r="AP73" i="12"/>
  <c r="AQ73" i="12"/>
  <c r="AO73" i="12"/>
  <c r="AP72" i="12"/>
  <c r="AQ72" i="12"/>
  <c r="AO72" i="12"/>
  <c r="AP71" i="12"/>
  <c r="AQ71" i="12"/>
  <c r="AO71" i="12"/>
  <c r="AP70" i="12"/>
  <c r="AQ70" i="12" s="1"/>
  <c r="AO70" i="12"/>
  <c r="AP69" i="12"/>
  <c r="AQ69" i="12"/>
  <c r="AO69" i="12"/>
  <c r="AP68" i="12"/>
  <c r="AQ68" i="12"/>
  <c r="AO68" i="12"/>
  <c r="AP67" i="12"/>
  <c r="AQ67" i="12"/>
  <c r="AO67" i="12"/>
  <c r="AP66" i="12"/>
  <c r="AQ66" i="12" s="1"/>
  <c r="AO66" i="12"/>
  <c r="AP65" i="12"/>
  <c r="AQ65" i="12"/>
  <c r="AO65" i="12"/>
  <c r="AP64" i="12"/>
  <c r="AQ64" i="12"/>
  <c r="AO64" i="12"/>
  <c r="AP63" i="12"/>
  <c r="AQ63" i="12"/>
  <c r="AO63" i="12"/>
  <c r="AP62" i="12"/>
  <c r="AQ62" i="12" s="1"/>
  <c r="AO62" i="12"/>
  <c r="AP61" i="12"/>
  <c r="AQ61" i="12"/>
  <c r="AO61" i="12"/>
  <c r="AP60" i="12"/>
  <c r="AQ60" i="12"/>
  <c r="AO60" i="12"/>
  <c r="AP59" i="12"/>
  <c r="AQ59" i="12"/>
  <c r="AO59" i="12"/>
  <c r="AP58" i="12"/>
  <c r="AQ58" i="12" s="1"/>
  <c r="AO58" i="12"/>
  <c r="AP57" i="12"/>
  <c r="AQ57" i="12"/>
  <c r="AO57" i="12"/>
  <c r="AP56" i="12"/>
  <c r="AQ56" i="12"/>
  <c r="AO56" i="12"/>
  <c r="AP55" i="12"/>
  <c r="AQ55" i="12"/>
  <c r="AO55" i="12"/>
  <c r="AP54" i="12"/>
  <c r="AQ54" i="12" s="1"/>
  <c r="AO54" i="12"/>
  <c r="AP53" i="12"/>
  <c r="AQ53" i="12"/>
  <c r="AO53" i="12"/>
  <c r="AP52" i="12"/>
  <c r="AQ52" i="12"/>
  <c r="AO52" i="12"/>
  <c r="AP51" i="12"/>
  <c r="AQ51" i="12"/>
  <c r="AO51" i="12"/>
  <c r="AP50" i="12"/>
  <c r="AQ50" i="12" s="1"/>
  <c r="AO50" i="12"/>
  <c r="AP49" i="12"/>
  <c r="AQ49" i="12"/>
  <c r="AO49" i="12"/>
  <c r="AP48" i="12"/>
  <c r="AQ48" i="12"/>
  <c r="AO48" i="12"/>
  <c r="AP47" i="12"/>
  <c r="AQ47" i="12"/>
  <c r="AO47" i="12"/>
  <c r="AP46" i="12"/>
  <c r="AQ46" i="12" s="1"/>
  <c r="AO46" i="12"/>
  <c r="AP45" i="12"/>
  <c r="AQ45" i="12"/>
  <c r="AO45" i="12"/>
  <c r="AP44" i="12"/>
  <c r="AQ44" i="12"/>
  <c r="AO44" i="12"/>
  <c r="AP43" i="12"/>
  <c r="AQ43" i="12"/>
  <c r="AO43" i="12"/>
  <c r="AP42" i="12"/>
  <c r="AQ42" i="12" s="1"/>
  <c r="AO42" i="12"/>
  <c r="AP41" i="12"/>
  <c r="AQ41" i="12"/>
  <c r="AO41" i="12"/>
  <c r="AP40" i="12"/>
  <c r="AQ40" i="12"/>
  <c r="AO40" i="12"/>
  <c r="AP39" i="12"/>
  <c r="AQ39" i="12"/>
  <c r="AO39" i="12"/>
  <c r="AP38" i="12"/>
  <c r="AQ38" i="12" s="1"/>
  <c r="AO38" i="12"/>
  <c r="AP37" i="12"/>
  <c r="AQ37" i="12"/>
  <c r="AO37" i="12"/>
  <c r="AP36" i="12"/>
  <c r="AQ36" i="12"/>
  <c r="AO36" i="12"/>
  <c r="AP35" i="12"/>
  <c r="AQ35" i="12"/>
  <c r="AO35" i="12"/>
  <c r="AP34" i="12"/>
  <c r="AQ34" i="12" s="1"/>
  <c r="AO34" i="12"/>
  <c r="AP33" i="12"/>
  <c r="AQ33" i="12"/>
  <c r="AO33" i="12"/>
  <c r="AP32" i="12"/>
  <c r="AQ32" i="12"/>
  <c r="AO32" i="12"/>
  <c r="AP31" i="12"/>
  <c r="AQ31" i="12"/>
  <c r="AO31" i="12"/>
  <c r="AP30" i="12"/>
  <c r="AQ30" i="12" s="1"/>
  <c r="AO30" i="12"/>
  <c r="AP29" i="12"/>
  <c r="AQ29" i="12"/>
  <c r="AO29" i="12"/>
  <c r="AP28" i="12"/>
  <c r="AQ28" i="12"/>
  <c r="AO28" i="12"/>
  <c r="AP27" i="12"/>
  <c r="AQ27" i="12"/>
  <c r="AO27" i="12"/>
  <c r="AP26" i="12"/>
  <c r="AQ26" i="12" s="1"/>
  <c r="AO26" i="12"/>
  <c r="AP25" i="12"/>
  <c r="AQ25" i="12"/>
  <c r="AO25" i="12"/>
  <c r="AP24" i="12"/>
  <c r="AQ24" i="12"/>
  <c r="AO24" i="12"/>
  <c r="AP23" i="12"/>
  <c r="AQ23" i="12"/>
  <c r="AO23" i="12"/>
  <c r="AP22" i="12"/>
  <c r="AQ22" i="12" s="1"/>
  <c r="AO22" i="12"/>
  <c r="AP21" i="12"/>
  <c r="AQ21" i="12"/>
  <c r="AO21" i="12"/>
  <c r="AP20" i="12"/>
  <c r="AQ20" i="12"/>
  <c r="AO20" i="12"/>
  <c r="AP19" i="12"/>
  <c r="AQ19" i="12"/>
  <c r="AO19" i="12"/>
  <c r="AP18" i="12"/>
  <c r="AQ18" i="12" s="1"/>
  <c r="AO18" i="12"/>
  <c r="AP17" i="12"/>
  <c r="AQ17" i="12"/>
  <c r="AO17" i="12"/>
  <c r="AP16" i="12"/>
  <c r="AQ16" i="12"/>
  <c r="AO16" i="12"/>
  <c r="AP15" i="12"/>
  <c r="AQ15" i="12"/>
  <c r="AO15" i="12"/>
  <c r="AP14" i="12"/>
  <c r="AQ14" i="12" s="1"/>
  <c r="AO14" i="12"/>
  <c r="AP13" i="12"/>
  <c r="AQ13" i="12"/>
  <c r="AO13" i="12"/>
  <c r="AP12" i="12"/>
  <c r="AQ12" i="12"/>
  <c r="AO12" i="12"/>
  <c r="AP11" i="12"/>
  <c r="AQ11" i="12"/>
  <c r="AO11" i="12"/>
  <c r="AP10" i="12"/>
  <c r="AQ10" i="12" s="1"/>
  <c r="AO10" i="12"/>
  <c r="AP9" i="12"/>
  <c r="AQ9" i="12"/>
  <c r="AO9" i="12"/>
  <c r="AP8" i="12"/>
  <c r="AQ8" i="12"/>
  <c r="AO8" i="12"/>
  <c r="AP7" i="12"/>
  <c r="AQ7" i="12"/>
  <c r="AO7" i="12"/>
  <c r="AP6" i="12"/>
  <c r="AQ6" i="12" s="1"/>
  <c r="AO6" i="12"/>
  <c r="AP86" i="11"/>
  <c r="AQ86" i="11"/>
  <c r="AO86" i="11"/>
  <c r="AP85" i="11"/>
  <c r="AQ85" i="11"/>
  <c r="AO85" i="11"/>
  <c r="AP84" i="11"/>
  <c r="AQ84" i="11"/>
  <c r="AO84" i="11"/>
  <c r="AP83" i="11"/>
  <c r="AQ83" i="11" s="1"/>
  <c r="AO83" i="11"/>
  <c r="AP82" i="11"/>
  <c r="AQ82" i="11"/>
  <c r="AO82" i="11"/>
  <c r="AP81" i="11"/>
  <c r="AQ81" i="11"/>
  <c r="AO81" i="11"/>
  <c r="AP80" i="11"/>
  <c r="AQ80" i="11"/>
  <c r="AO80" i="11"/>
  <c r="AP79" i="11"/>
  <c r="AQ79" i="11" s="1"/>
  <c r="AO79" i="11"/>
  <c r="AP78" i="11"/>
  <c r="AQ78" i="11"/>
  <c r="AO78" i="11"/>
  <c r="AP77" i="11"/>
  <c r="AQ77" i="11"/>
  <c r="AO77" i="11"/>
  <c r="AP76" i="11"/>
  <c r="AQ76" i="11"/>
  <c r="AO76" i="11"/>
  <c r="AP75" i="11"/>
  <c r="AQ75" i="11" s="1"/>
  <c r="AO75" i="11"/>
  <c r="AP74" i="11"/>
  <c r="AQ74" i="11"/>
  <c r="AO74" i="11"/>
  <c r="AP73" i="11"/>
  <c r="AQ73" i="11"/>
  <c r="AO73" i="11"/>
  <c r="AP72" i="11"/>
  <c r="AQ72" i="11"/>
  <c r="AO72" i="11"/>
  <c r="AP71" i="11"/>
  <c r="AQ71" i="11" s="1"/>
  <c r="AO71" i="11"/>
  <c r="AP70" i="11"/>
  <c r="AQ70" i="11"/>
  <c r="AO70" i="11"/>
  <c r="AP69" i="11"/>
  <c r="AQ69" i="11"/>
  <c r="AO69" i="11"/>
  <c r="AP68" i="11"/>
  <c r="AQ68" i="11"/>
  <c r="AO68" i="11"/>
  <c r="AP67" i="11"/>
  <c r="AQ67" i="11" s="1"/>
  <c r="AO67" i="11"/>
  <c r="AP66" i="11"/>
  <c r="AQ66" i="11"/>
  <c r="AO66" i="11"/>
  <c r="AP65" i="11"/>
  <c r="AQ65" i="11"/>
  <c r="AO65" i="11"/>
  <c r="AP64" i="11"/>
  <c r="AQ64" i="11"/>
  <c r="AO64" i="11"/>
  <c r="AP63" i="11"/>
  <c r="AQ63" i="11" s="1"/>
  <c r="AO63" i="11"/>
  <c r="AP62" i="11"/>
  <c r="AQ62" i="11"/>
  <c r="AO62" i="11"/>
  <c r="AP61" i="11"/>
  <c r="AQ61" i="11"/>
  <c r="AO61" i="11"/>
  <c r="AP60" i="11"/>
  <c r="AQ60" i="11"/>
  <c r="AO60" i="11"/>
  <c r="AP59" i="11"/>
  <c r="AQ59" i="11" s="1"/>
  <c r="AO59" i="11"/>
  <c r="AP58" i="11"/>
  <c r="AQ58" i="11"/>
  <c r="AO58" i="11"/>
  <c r="AP57" i="11"/>
  <c r="AQ57" i="11"/>
  <c r="AO57" i="11"/>
  <c r="AP56" i="11"/>
  <c r="AQ56" i="11"/>
  <c r="AO56" i="11"/>
  <c r="AP55" i="11"/>
  <c r="AQ55" i="11" s="1"/>
  <c r="AO55" i="11"/>
  <c r="AP54" i="11"/>
  <c r="AQ54" i="11"/>
  <c r="AO54" i="11"/>
  <c r="AP53" i="11"/>
  <c r="AQ53" i="11"/>
  <c r="AO53" i="11"/>
  <c r="AP52" i="11"/>
  <c r="AQ52" i="11"/>
  <c r="AO52" i="11"/>
  <c r="AP51" i="11"/>
  <c r="AQ51" i="11" s="1"/>
  <c r="AO51" i="11"/>
  <c r="AP50" i="11"/>
  <c r="AQ50" i="11"/>
  <c r="AO50" i="11"/>
  <c r="AP49" i="11"/>
  <c r="AQ49" i="11"/>
  <c r="AO49" i="11"/>
  <c r="AP48" i="11"/>
  <c r="AQ48" i="11"/>
  <c r="AO48" i="11"/>
  <c r="AP47" i="11"/>
  <c r="AQ47" i="11" s="1"/>
  <c r="AO47" i="11"/>
  <c r="AP46" i="11"/>
  <c r="AQ46" i="11"/>
  <c r="AO46" i="11"/>
  <c r="AP45" i="11"/>
  <c r="AQ45" i="11"/>
  <c r="AO45" i="11"/>
  <c r="AP44" i="11"/>
  <c r="AQ44" i="11"/>
  <c r="AO44" i="11"/>
  <c r="AP43" i="11"/>
  <c r="AQ43" i="11" s="1"/>
  <c r="AO43" i="11"/>
  <c r="AP42" i="11"/>
  <c r="AQ42" i="11"/>
  <c r="AO42" i="11"/>
  <c r="AP41" i="11"/>
  <c r="AQ41" i="11"/>
  <c r="AO41" i="11"/>
  <c r="AP40" i="11"/>
  <c r="AQ40" i="11"/>
  <c r="AO40" i="11"/>
  <c r="AP39" i="11"/>
  <c r="AQ39" i="11" s="1"/>
  <c r="AO39" i="11"/>
  <c r="AP38" i="11"/>
  <c r="AQ38" i="11"/>
  <c r="AO38" i="11"/>
  <c r="AP37" i="11"/>
  <c r="AQ37" i="11"/>
  <c r="AO37" i="11"/>
  <c r="AP36" i="11"/>
  <c r="AQ36" i="11"/>
  <c r="AO36" i="11"/>
  <c r="AP35" i="11"/>
  <c r="AQ35" i="11" s="1"/>
  <c r="AO35" i="11"/>
  <c r="AP34" i="11"/>
  <c r="AQ34" i="11"/>
  <c r="AO34" i="11"/>
  <c r="AP33" i="11"/>
  <c r="AQ33" i="11"/>
  <c r="AO33" i="11"/>
  <c r="AP32" i="11"/>
  <c r="AQ32" i="11"/>
  <c r="AO32" i="11"/>
  <c r="AP31" i="11"/>
  <c r="AQ31" i="11" s="1"/>
  <c r="AO31" i="11"/>
  <c r="AP30" i="11"/>
  <c r="AQ30" i="11"/>
  <c r="AO30" i="11"/>
  <c r="AP29" i="11"/>
  <c r="AQ29" i="11"/>
  <c r="AO29" i="11"/>
  <c r="AP28" i="11"/>
  <c r="AQ28" i="11"/>
  <c r="AO28" i="11"/>
  <c r="AP27" i="11"/>
  <c r="AQ27" i="11" s="1"/>
  <c r="AO27" i="11"/>
  <c r="AP26" i="11"/>
  <c r="AQ26" i="11"/>
  <c r="AO26" i="11"/>
  <c r="AP25" i="11"/>
  <c r="AQ25" i="11"/>
  <c r="AO25" i="11"/>
  <c r="AP24" i="11"/>
  <c r="AQ24" i="11"/>
  <c r="AO24" i="11"/>
  <c r="AP23" i="11"/>
  <c r="AQ23" i="11" s="1"/>
  <c r="AO23" i="11"/>
  <c r="AP22" i="11"/>
  <c r="AQ22" i="11"/>
  <c r="AO22" i="11"/>
  <c r="AP21" i="11"/>
  <c r="AQ21" i="11"/>
  <c r="AO21" i="11"/>
  <c r="AP20" i="11"/>
  <c r="AQ20" i="11"/>
  <c r="AO20" i="11"/>
  <c r="AP19" i="11"/>
  <c r="AQ19" i="11" s="1"/>
  <c r="AO19" i="11"/>
  <c r="AP18" i="11"/>
  <c r="AQ18" i="11"/>
  <c r="AO18" i="11"/>
  <c r="AP17" i="11"/>
  <c r="AQ17" i="11"/>
  <c r="AO17" i="11"/>
  <c r="AP16" i="11"/>
  <c r="AQ16" i="11"/>
  <c r="AO16" i="11"/>
  <c r="AP15" i="11"/>
  <c r="AQ15" i="11" s="1"/>
  <c r="AO15" i="11"/>
  <c r="AP14" i="11"/>
  <c r="AQ14" i="11"/>
  <c r="AO14" i="11"/>
  <c r="AP13" i="11"/>
  <c r="AQ13" i="11"/>
  <c r="AO13" i="11"/>
  <c r="AP12" i="11"/>
  <c r="AQ12" i="11"/>
  <c r="AO12" i="11"/>
  <c r="AP11" i="11"/>
  <c r="AQ11" i="11" s="1"/>
  <c r="AO11" i="11"/>
  <c r="AP10" i="11"/>
  <c r="AQ10" i="11"/>
  <c r="AO10" i="11"/>
  <c r="AP9" i="11"/>
  <c r="AQ9" i="11"/>
  <c r="AO9" i="11"/>
  <c r="AP8" i="11"/>
  <c r="AQ8" i="11"/>
  <c r="AO8" i="11"/>
  <c r="AP7" i="11"/>
  <c r="AQ7" i="11" s="1"/>
  <c r="AO7" i="11"/>
  <c r="AP6" i="11"/>
  <c r="AQ6" i="11"/>
  <c r="AO6" i="11"/>
  <c r="E1" i="11" l="1"/>
  <c r="E3" i="11" s="1"/>
</calcChain>
</file>

<file path=xl/sharedStrings.xml><?xml version="1.0" encoding="utf-8"?>
<sst xmlns="http://schemas.openxmlformats.org/spreadsheetml/2006/main" count="217" uniqueCount="33">
  <si>
    <t>Measurements</t>
  </si>
  <si>
    <t>Do not  erase</t>
  </si>
  <si>
    <t>t-t0 [s]</t>
  </si>
  <si>
    <t>T [s]</t>
  </si>
  <si>
    <t>ω [rad/s]</t>
  </si>
  <si>
    <t>x [cm]</t>
  </si>
  <si>
    <r>
      <t>Δ</t>
    </r>
    <r>
      <rPr>
        <sz val="10"/>
        <rFont val="Arial"/>
        <charset val="177"/>
      </rPr>
      <t>x [cm]</t>
    </r>
  </si>
  <si>
    <t>y [cm]</t>
  </si>
  <si>
    <t>Δy [cm]</t>
  </si>
  <si>
    <t>Inertial</t>
  </si>
  <si>
    <t>Rotating</t>
  </si>
  <si>
    <t>dT [s]</t>
  </si>
  <si>
    <t>dω [rad/s]</t>
  </si>
  <si>
    <t>R [m]</t>
  </si>
  <si>
    <t>dR [m]</t>
  </si>
  <si>
    <t>v0 [m/s]</t>
  </si>
  <si>
    <t>dv0 [m/s]</t>
  </si>
  <si>
    <t>Δt-t0 [s]</t>
  </si>
  <si>
    <t>x [m]</t>
  </si>
  <si>
    <r>
      <t>Δ</t>
    </r>
    <r>
      <rPr>
        <sz val="10"/>
        <rFont val="Arial"/>
        <charset val="177"/>
      </rPr>
      <t>x [m]</t>
    </r>
  </si>
  <si>
    <t>y [m]</t>
  </si>
  <si>
    <t>Δy [m]</t>
  </si>
  <si>
    <t>T</t>
  </si>
  <si>
    <t>Tms</t>
  </si>
  <si>
    <t>Ts</t>
  </si>
  <si>
    <t>Time (s)</t>
  </si>
  <si>
    <t>X Position (m)</t>
  </si>
  <si>
    <t>Y position (m)</t>
  </si>
  <si>
    <t xml:space="preserve"> </t>
  </si>
  <si>
    <t>h[cm]</t>
  </si>
  <si>
    <t>dh[cm]</t>
  </si>
  <si>
    <t>r_ball[mm]</t>
  </si>
  <si>
    <t>dr_ball[mm]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</si>
</sst>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77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Fill="1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6" xfId="0" applyFont="1" applyBorder="1"/>
    <xf numFmtId="0" fontId="3" fillId="0" borderId="0" xfId="0" applyFont="1"/>
    <xf numFmtId="0" fontId="0" fillId="0" borderId="9" xfId="0" applyBorder="1"/>
    <xf numFmtId="0" fontId="2" fillId="0" borderId="0" xfId="0" applyFont="1" applyBorder="1"/>
    <xf numFmtId="0" fontId="0" fillId="0" borderId="10" xfId="0" applyBorder="1"/>
    <xf numFmtId="0" fontId="3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Fill="1" applyBorder="1"/>
    <xf numFmtId="0" fontId="0" fillId="0" borderId="11" xfId="0" applyBorder="1"/>
    <xf numFmtId="0" fontId="1" fillId="2" borderId="12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0" fillId="2" borderId="9" xfId="0" applyFill="1" applyBorder="1"/>
    <xf numFmtId="0" fontId="1" fillId="2" borderId="5" xfId="0" applyFont="1" applyFill="1" applyBorder="1"/>
    <xf numFmtId="0" fontId="0" fillId="2" borderId="2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4" borderId="11" xfId="0" applyFont="1" applyFill="1" applyBorder="1"/>
    <xf numFmtId="0" fontId="0" fillId="4" borderId="11" xfId="0" applyFill="1" applyBorder="1"/>
    <xf numFmtId="0" fontId="1" fillId="5" borderId="11" xfId="0" applyFont="1" applyFill="1" applyBorder="1"/>
    <xf numFmtId="0" fontId="0" fillId="5" borderId="11" xfId="0" applyFill="1" applyBorder="1"/>
    <xf numFmtId="0" fontId="4" fillId="6" borderId="1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44035674470457E-2"/>
          <c:y val="0.10678371586530407"/>
          <c:w val="0.90176433328618644"/>
          <c:h val="0.88378495009627067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Part1!$AO$6:$AO$86</c:f>
              <c:numCache>
                <c:formatCode>General</c:formatCode>
                <c:ptCount val="81"/>
                <c:pt idx="0">
                  <c:v>-0.2</c:v>
                </c:pt>
                <c:pt idx="1">
                  <c:v>-0.19500000000000001</c:v>
                </c:pt>
                <c:pt idx="2">
                  <c:v>-0.19</c:v>
                </c:pt>
                <c:pt idx="3">
                  <c:v>-0.18500000000000003</c:v>
                </c:pt>
                <c:pt idx="4">
                  <c:v>-0.18000000000000002</c:v>
                </c:pt>
                <c:pt idx="5">
                  <c:v>-0.17500000000000002</c:v>
                </c:pt>
                <c:pt idx="6">
                  <c:v>-0.17</c:v>
                </c:pt>
                <c:pt idx="7">
                  <c:v>-0.16500000000000001</c:v>
                </c:pt>
                <c:pt idx="8">
                  <c:v>-0.16000000000000003</c:v>
                </c:pt>
                <c:pt idx="9">
                  <c:v>-0.15500000000000003</c:v>
                </c:pt>
                <c:pt idx="10">
                  <c:v>-0.15000000000000002</c:v>
                </c:pt>
                <c:pt idx="11">
                  <c:v>-0.14499999999999999</c:v>
                </c:pt>
                <c:pt idx="12">
                  <c:v>-0.13999999999999999</c:v>
                </c:pt>
                <c:pt idx="13">
                  <c:v>-0.13500000000000001</c:v>
                </c:pt>
                <c:pt idx="14">
                  <c:v>-0.13</c:v>
                </c:pt>
                <c:pt idx="15">
                  <c:v>-0.125</c:v>
                </c:pt>
                <c:pt idx="16">
                  <c:v>-0.12</c:v>
                </c:pt>
                <c:pt idx="17">
                  <c:v>-0.11499999999999999</c:v>
                </c:pt>
                <c:pt idx="18">
                  <c:v>-0.11000000000000001</c:v>
                </c:pt>
                <c:pt idx="19">
                  <c:v>-0.10500000000000001</c:v>
                </c:pt>
                <c:pt idx="20">
                  <c:v>-0.1</c:v>
                </c:pt>
                <c:pt idx="21">
                  <c:v>-9.5000000000000001E-2</c:v>
                </c:pt>
                <c:pt idx="22">
                  <c:v>-9.0000000000000011E-2</c:v>
                </c:pt>
                <c:pt idx="23">
                  <c:v>-8.4999999999999798E-2</c:v>
                </c:pt>
                <c:pt idx="24">
                  <c:v>-7.9999999999999807E-2</c:v>
                </c:pt>
                <c:pt idx="25">
                  <c:v>-7.4999999999999803E-2</c:v>
                </c:pt>
                <c:pt idx="26">
                  <c:v>-6.9999999999999798E-2</c:v>
                </c:pt>
                <c:pt idx="27">
                  <c:v>-6.4999999999999808E-2</c:v>
                </c:pt>
                <c:pt idx="28">
                  <c:v>-5.9999999999999803E-2</c:v>
                </c:pt>
                <c:pt idx="29">
                  <c:v>-5.4999999999999806E-2</c:v>
                </c:pt>
                <c:pt idx="30">
                  <c:v>-4.9999999999999802E-2</c:v>
                </c:pt>
                <c:pt idx="31">
                  <c:v>-4.4999999999999804E-2</c:v>
                </c:pt>
                <c:pt idx="32">
                  <c:v>-3.9999999999999807E-2</c:v>
                </c:pt>
                <c:pt idx="33">
                  <c:v>-3.4999999999999802E-2</c:v>
                </c:pt>
                <c:pt idx="34">
                  <c:v>-2.9999999999999801E-2</c:v>
                </c:pt>
                <c:pt idx="35">
                  <c:v>-2.49999999999998E-2</c:v>
                </c:pt>
                <c:pt idx="36">
                  <c:v>-1.9999999999999803E-2</c:v>
                </c:pt>
                <c:pt idx="37">
                  <c:v>-1.49999999999998E-2</c:v>
                </c:pt>
                <c:pt idx="38">
                  <c:v>-9.9999999999998007E-3</c:v>
                </c:pt>
                <c:pt idx="39">
                  <c:v>-4.9999999999997997E-3</c:v>
                </c:pt>
                <c:pt idx="40">
                  <c:v>0</c:v>
                </c:pt>
                <c:pt idx="41">
                  <c:v>4.9999999999999802E-3</c:v>
                </c:pt>
                <c:pt idx="42">
                  <c:v>1.0000000000000002E-2</c:v>
                </c:pt>
                <c:pt idx="43">
                  <c:v>1.4999999999999999E-2</c:v>
                </c:pt>
                <c:pt idx="44">
                  <c:v>2.0000000000000004E-2</c:v>
                </c:pt>
                <c:pt idx="45">
                  <c:v>2.5000000000000001E-2</c:v>
                </c:pt>
                <c:pt idx="46">
                  <c:v>0.03</c:v>
                </c:pt>
                <c:pt idx="47">
                  <c:v>3.4999999999999996E-2</c:v>
                </c:pt>
                <c:pt idx="48">
                  <c:v>4.0000000000000008E-2</c:v>
                </c:pt>
                <c:pt idx="49">
                  <c:v>4.5000000000000005E-2</c:v>
                </c:pt>
                <c:pt idx="50">
                  <c:v>0.05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7.5000000000000011E-2</c:v>
                </c:pt>
                <c:pt idx="56">
                  <c:v>8.0000000000000016E-2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0.125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0.16000000000000003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</c:numCache>
            </c:numRef>
          </c:xVal>
          <c:yVal>
            <c:numRef>
              <c:f>Part1!$AQ$6:$AQ$86</c:f>
              <c:numCache>
                <c:formatCode>General</c:formatCode>
                <c:ptCount val="81"/>
                <c:pt idx="0">
                  <c:v>0</c:v>
                </c:pt>
                <c:pt idx="1">
                  <c:v>-4.4440972086577969E-2</c:v>
                </c:pt>
                <c:pt idx="2">
                  <c:v>-6.2449979983983994E-2</c:v>
                </c:pt>
                <c:pt idx="3">
                  <c:v>-7.5993420767853301E-2</c:v>
                </c:pt>
                <c:pt idx="4">
                  <c:v>-8.7177978870813466E-2</c:v>
                </c:pt>
                <c:pt idx="5">
                  <c:v>-9.6824583655185426E-2</c:v>
                </c:pt>
                <c:pt idx="6">
                  <c:v>-0.10535653752852742</c:v>
                </c:pt>
                <c:pt idx="7">
                  <c:v>-0.11302654555457317</c:v>
                </c:pt>
                <c:pt idx="8">
                  <c:v>-0.11999999999999998</c:v>
                </c:pt>
                <c:pt idx="9">
                  <c:v>-0.12639224659764536</c:v>
                </c:pt>
                <c:pt idx="10">
                  <c:v>-0.13228756555322954</c:v>
                </c:pt>
                <c:pt idx="11">
                  <c:v>-0.13774977313955913</c:v>
                </c:pt>
                <c:pt idx="12">
                  <c:v>-0.14282856857085699</c:v>
                </c:pt>
                <c:pt idx="13">
                  <c:v>-0.14756354563373705</c:v>
                </c:pt>
                <c:pt idx="14">
                  <c:v>-0.15198684153570663</c:v>
                </c:pt>
                <c:pt idx="15">
                  <c:v>-0.15612494995995996</c:v>
                </c:pt>
                <c:pt idx="16">
                  <c:v>-0.16000000000000003</c:v>
                </c:pt>
                <c:pt idx="17">
                  <c:v>-0.16363068171953574</c:v>
                </c:pt>
                <c:pt idx="18">
                  <c:v>-0.16703293088490068</c:v>
                </c:pt>
                <c:pt idx="19">
                  <c:v>-0.17022044530549202</c:v>
                </c:pt>
                <c:pt idx="20">
                  <c:v>-0.17320508075688773</c:v>
                </c:pt>
                <c:pt idx="21">
                  <c:v>-0.17599715906798041</c:v>
                </c:pt>
                <c:pt idx="22">
                  <c:v>-0.17860571099491751</c:v>
                </c:pt>
                <c:pt idx="23">
                  <c:v>-0.18103866990231685</c:v>
                </c:pt>
                <c:pt idx="24">
                  <c:v>-0.18330302779823371</c:v>
                </c:pt>
                <c:pt idx="25">
                  <c:v>-0.18540496217739166</c:v>
                </c:pt>
                <c:pt idx="26">
                  <c:v>-0.18734993995195204</c:v>
                </c:pt>
                <c:pt idx="27">
                  <c:v>-0.18914280319377744</c:v>
                </c:pt>
                <c:pt idx="28">
                  <c:v>-0.19078784028338922</c:v>
                </c:pt>
                <c:pt idx="29">
                  <c:v>-0.19228884523029416</c:v>
                </c:pt>
                <c:pt idx="30">
                  <c:v>-0.19364916731037091</c:v>
                </c:pt>
                <c:pt idx="31">
                  <c:v>-0.19487175269905083</c:v>
                </c:pt>
                <c:pt idx="32">
                  <c:v>-0.19595917942265428</c:v>
                </c:pt>
                <c:pt idx="33">
                  <c:v>-0.19691368667515219</c:v>
                </c:pt>
                <c:pt idx="34">
                  <c:v>-0.19773719933285194</c:v>
                </c:pt>
                <c:pt idx="35">
                  <c:v>-0.19843134832984433</c:v>
                </c:pt>
                <c:pt idx="36">
                  <c:v>-0.19899748742132403</c:v>
                </c:pt>
                <c:pt idx="37">
                  <c:v>-0.19943670675179134</c:v>
                </c:pt>
                <c:pt idx="38">
                  <c:v>-0.1997498435543818</c:v>
                </c:pt>
                <c:pt idx="39">
                  <c:v>-0.19993749023132207</c:v>
                </c:pt>
                <c:pt idx="40">
                  <c:v>-0.2</c:v>
                </c:pt>
                <c:pt idx="41">
                  <c:v>-0.19993749023132207</c:v>
                </c:pt>
                <c:pt idx="42">
                  <c:v>-0.1997498435543818</c:v>
                </c:pt>
                <c:pt idx="43">
                  <c:v>-0.19943670675179132</c:v>
                </c:pt>
                <c:pt idx="44">
                  <c:v>-0.198997487421324</c:v>
                </c:pt>
                <c:pt idx="45">
                  <c:v>-0.19843134832984433</c:v>
                </c:pt>
                <c:pt idx="46">
                  <c:v>-0.19773719933285192</c:v>
                </c:pt>
                <c:pt idx="47">
                  <c:v>-0.19691368667515219</c:v>
                </c:pt>
                <c:pt idx="48">
                  <c:v>-0.19595917942265426</c:v>
                </c:pt>
                <c:pt idx="49">
                  <c:v>-0.19487175269905077</c:v>
                </c:pt>
                <c:pt idx="50">
                  <c:v>-0.19364916731037085</c:v>
                </c:pt>
                <c:pt idx="51">
                  <c:v>-0.1922888452302941</c:v>
                </c:pt>
                <c:pt idx="52">
                  <c:v>-0.19078784028338913</c:v>
                </c:pt>
                <c:pt idx="53">
                  <c:v>-0.18914280319377741</c:v>
                </c:pt>
                <c:pt idx="54">
                  <c:v>-0.18734993995195195</c:v>
                </c:pt>
                <c:pt idx="55">
                  <c:v>-0.18540496217739158</c:v>
                </c:pt>
                <c:pt idx="56">
                  <c:v>-0.1833030277982336</c:v>
                </c:pt>
                <c:pt idx="57">
                  <c:v>-0.18103866990231673</c:v>
                </c:pt>
                <c:pt idx="58">
                  <c:v>-0.17860571099491751</c:v>
                </c:pt>
                <c:pt idx="59">
                  <c:v>-0.17599715906798041</c:v>
                </c:pt>
                <c:pt idx="60">
                  <c:v>-0.17320508075688773</c:v>
                </c:pt>
                <c:pt idx="61">
                  <c:v>-0.17022044530549202</c:v>
                </c:pt>
                <c:pt idx="62">
                  <c:v>-0.16703293088490068</c:v>
                </c:pt>
                <c:pt idx="63">
                  <c:v>-0.16363068171953574</c:v>
                </c:pt>
                <c:pt idx="64">
                  <c:v>-0.16000000000000003</c:v>
                </c:pt>
                <c:pt idx="65">
                  <c:v>-0.15612494995995996</c:v>
                </c:pt>
                <c:pt idx="66">
                  <c:v>-0.15198684153570663</c:v>
                </c:pt>
                <c:pt idx="67">
                  <c:v>-0.14756354563373705</c:v>
                </c:pt>
                <c:pt idx="68">
                  <c:v>-0.14282856857085699</c:v>
                </c:pt>
                <c:pt idx="69">
                  <c:v>-0.13774977313955913</c:v>
                </c:pt>
                <c:pt idx="70">
                  <c:v>-0.13228756555322954</c:v>
                </c:pt>
                <c:pt idx="71">
                  <c:v>-0.12639224659764536</c:v>
                </c:pt>
                <c:pt idx="72">
                  <c:v>-0.11999999999999998</c:v>
                </c:pt>
                <c:pt idx="73">
                  <c:v>-0.11302654555457317</c:v>
                </c:pt>
                <c:pt idx="74">
                  <c:v>-0.10535653752852742</c:v>
                </c:pt>
                <c:pt idx="75">
                  <c:v>-9.6824583655185426E-2</c:v>
                </c:pt>
                <c:pt idx="76">
                  <c:v>-8.7177978870813466E-2</c:v>
                </c:pt>
                <c:pt idx="77">
                  <c:v>-7.5993420767853301E-2</c:v>
                </c:pt>
                <c:pt idx="78">
                  <c:v>-6.2449979983983994E-2</c:v>
                </c:pt>
                <c:pt idx="79">
                  <c:v>-4.4440972086577969E-2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5-4FA6-A7FB-1B21FC7B919A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Part1!$AO$6:$AO$86</c:f>
              <c:numCache>
                <c:formatCode>General</c:formatCode>
                <c:ptCount val="81"/>
                <c:pt idx="0">
                  <c:v>-0.2</c:v>
                </c:pt>
                <c:pt idx="1">
                  <c:v>-0.19500000000000001</c:v>
                </c:pt>
                <c:pt idx="2">
                  <c:v>-0.19</c:v>
                </c:pt>
                <c:pt idx="3">
                  <c:v>-0.18500000000000003</c:v>
                </c:pt>
                <c:pt idx="4">
                  <c:v>-0.18000000000000002</c:v>
                </c:pt>
                <c:pt idx="5">
                  <c:v>-0.17500000000000002</c:v>
                </c:pt>
                <c:pt idx="6">
                  <c:v>-0.17</c:v>
                </c:pt>
                <c:pt idx="7">
                  <c:v>-0.16500000000000001</c:v>
                </c:pt>
                <c:pt idx="8">
                  <c:v>-0.16000000000000003</c:v>
                </c:pt>
                <c:pt idx="9">
                  <c:v>-0.15500000000000003</c:v>
                </c:pt>
                <c:pt idx="10">
                  <c:v>-0.15000000000000002</c:v>
                </c:pt>
                <c:pt idx="11">
                  <c:v>-0.14499999999999999</c:v>
                </c:pt>
                <c:pt idx="12">
                  <c:v>-0.13999999999999999</c:v>
                </c:pt>
                <c:pt idx="13">
                  <c:v>-0.13500000000000001</c:v>
                </c:pt>
                <c:pt idx="14">
                  <c:v>-0.13</c:v>
                </c:pt>
                <c:pt idx="15">
                  <c:v>-0.125</c:v>
                </c:pt>
                <c:pt idx="16">
                  <c:v>-0.12</c:v>
                </c:pt>
                <c:pt idx="17">
                  <c:v>-0.11499999999999999</c:v>
                </c:pt>
                <c:pt idx="18">
                  <c:v>-0.11000000000000001</c:v>
                </c:pt>
                <c:pt idx="19">
                  <c:v>-0.10500000000000001</c:v>
                </c:pt>
                <c:pt idx="20">
                  <c:v>-0.1</c:v>
                </c:pt>
                <c:pt idx="21">
                  <c:v>-9.5000000000000001E-2</c:v>
                </c:pt>
                <c:pt idx="22">
                  <c:v>-9.0000000000000011E-2</c:v>
                </c:pt>
                <c:pt idx="23">
                  <c:v>-8.4999999999999798E-2</c:v>
                </c:pt>
                <c:pt idx="24">
                  <c:v>-7.9999999999999807E-2</c:v>
                </c:pt>
                <c:pt idx="25">
                  <c:v>-7.4999999999999803E-2</c:v>
                </c:pt>
                <c:pt idx="26">
                  <c:v>-6.9999999999999798E-2</c:v>
                </c:pt>
                <c:pt idx="27">
                  <c:v>-6.4999999999999808E-2</c:v>
                </c:pt>
                <c:pt idx="28">
                  <c:v>-5.9999999999999803E-2</c:v>
                </c:pt>
                <c:pt idx="29">
                  <c:v>-5.4999999999999806E-2</c:v>
                </c:pt>
                <c:pt idx="30">
                  <c:v>-4.9999999999999802E-2</c:v>
                </c:pt>
                <c:pt idx="31">
                  <c:v>-4.4999999999999804E-2</c:v>
                </c:pt>
                <c:pt idx="32">
                  <c:v>-3.9999999999999807E-2</c:v>
                </c:pt>
                <c:pt idx="33">
                  <c:v>-3.4999999999999802E-2</c:v>
                </c:pt>
                <c:pt idx="34">
                  <c:v>-2.9999999999999801E-2</c:v>
                </c:pt>
                <c:pt idx="35">
                  <c:v>-2.49999999999998E-2</c:v>
                </c:pt>
                <c:pt idx="36">
                  <c:v>-1.9999999999999803E-2</c:v>
                </c:pt>
                <c:pt idx="37">
                  <c:v>-1.49999999999998E-2</c:v>
                </c:pt>
                <c:pt idx="38">
                  <c:v>-9.9999999999998007E-3</c:v>
                </c:pt>
                <c:pt idx="39">
                  <c:v>-4.9999999999997997E-3</c:v>
                </c:pt>
                <c:pt idx="40">
                  <c:v>0</c:v>
                </c:pt>
                <c:pt idx="41">
                  <c:v>4.9999999999999802E-3</c:v>
                </c:pt>
                <c:pt idx="42">
                  <c:v>1.0000000000000002E-2</c:v>
                </c:pt>
                <c:pt idx="43">
                  <c:v>1.4999999999999999E-2</c:v>
                </c:pt>
                <c:pt idx="44">
                  <c:v>2.0000000000000004E-2</c:v>
                </c:pt>
                <c:pt idx="45">
                  <c:v>2.5000000000000001E-2</c:v>
                </c:pt>
                <c:pt idx="46">
                  <c:v>0.03</c:v>
                </c:pt>
                <c:pt idx="47">
                  <c:v>3.4999999999999996E-2</c:v>
                </c:pt>
                <c:pt idx="48">
                  <c:v>4.0000000000000008E-2</c:v>
                </c:pt>
                <c:pt idx="49">
                  <c:v>4.5000000000000005E-2</c:v>
                </c:pt>
                <c:pt idx="50">
                  <c:v>0.05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7.5000000000000011E-2</c:v>
                </c:pt>
                <c:pt idx="56">
                  <c:v>8.0000000000000016E-2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0.125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0.16000000000000003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</c:numCache>
            </c:numRef>
          </c:xVal>
          <c:yVal>
            <c:numRef>
              <c:f>Part1!$AP$6:$AP$86</c:f>
              <c:numCache>
                <c:formatCode>General</c:formatCode>
                <c:ptCount val="81"/>
                <c:pt idx="0">
                  <c:v>0</c:v>
                </c:pt>
                <c:pt idx="1">
                  <c:v>4.4440972086577969E-2</c:v>
                </c:pt>
                <c:pt idx="2">
                  <c:v>6.2449979983983994E-2</c:v>
                </c:pt>
                <c:pt idx="3">
                  <c:v>7.5993420767853301E-2</c:v>
                </c:pt>
                <c:pt idx="4">
                  <c:v>8.7177978870813466E-2</c:v>
                </c:pt>
                <c:pt idx="5">
                  <c:v>9.6824583655185426E-2</c:v>
                </c:pt>
                <c:pt idx="6">
                  <c:v>0.10535653752852742</c:v>
                </c:pt>
                <c:pt idx="7">
                  <c:v>0.11302654555457317</c:v>
                </c:pt>
                <c:pt idx="8">
                  <c:v>0.11999999999999998</c:v>
                </c:pt>
                <c:pt idx="9">
                  <c:v>0.12639224659764536</c:v>
                </c:pt>
                <c:pt idx="10">
                  <c:v>0.13228756555322954</c:v>
                </c:pt>
                <c:pt idx="11">
                  <c:v>0.13774977313955913</c:v>
                </c:pt>
                <c:pt idx="12">
                  <c:v>0.14282856857085699</c:v>
                </c:pt>
                <c:pt idx="13">
                  <c:v>0.14756354563373705</c:v>
                </c:pt>
                <c:pt idx="14">
                  <c:v>0.15198684153570663</c:v>
                </c:pt>
                <c:pt idx="15">
                  <c:v>0.15612494995995996</c:v>
                </c:pt>
                <c:pt idx="16">
                  <c:v>0.16000000000000003</c:v>
                </c:pt>
                <c:pt idx="17">
                  <c:v>0.16363068171953574</c:v>
                </c:pt>
                <c:pt idx="18">
                  <c:v>0.16703293088490068</c:v>
                </c:pt>
                <c:pt idx="19">
                  <c:v>0.17022044530549202</c:v>
                </c:pt>
                <c:pt idx="20">
                  <c:v>0.17320508075688773</c:v>
                </c:pt>
                <c:pt idx="21">
                  <c:v>0.17599715906798041</c:v>
                </c:pt>
                <c:pt idx="22">
                  <c:v>0.17860571099491751</c:v>
                </c:pt>
                <c:pt idx="23">
                  <c:v>0.18103866990231685</c:v>
                </c:pt>
                <c:pt idx="24">
                  <c:v>0.18330302779823371</c:v>
                </c:pt>
                <c:pt idx="25">
                  <c:v>0.18540496217739166</c:v>
                </c:pt>
                <c:pt idx="26">
                  <c:v>0.18734993995195204</c:v>
                </c:pt>
                <c:pt idx="27">
                  <c:v>0.18914280319377744</c:v>
                </c:pt>
                <c:pt idx="28">
                  <c:v>0.19078784028338922</c:v>
                </c:pt>
                <c:pt idx="29">
                  <c:v>0.19228884523029416</c:v>
                </c:pt>
                <c:pt idx="30">
                  <c:v>0.19364916731037091</c:v>
                </c:pt>
                <c:pt idx="31">
                  <c:v>0.19487175269905083</c:v>
                </c:pt>
                <c:pt idx="32">
                  <c:v>0.19595917942265428</c:v>
                </c:pt>
                <c:pt idx="33">
                  <c:v>0.19691368667515219</c:v>
                </c:pt>
                <c:pt idx="34">
                  <c:v>0.19773719933285194</c:v>
                </c:pt>
                <c:pt idx="35">
                  <c:v>0.19843134832984433</c:v>
                </c:pt>
                <c:pt idx="36">
                  <c:v>0.19899748742132403</c:v>
                </c:pt>
                <c:pt idx="37">
                  <c:v>0.19943670675179134</c:v>
                </c:pt>
                <c:pt idx="38">
                  <c:v>0.1997498435543818</c:v>
                </c:pt>
                <c:pt idx="39">
                  <c:v>0.19993749023132207</c:v>
                </c:pt>
                <c:pt idx="40">
                  <c:v>0.2</c:v>
                </c:pt>
                <c:pt idx="41">
                  <c:v>0.19993749023132207</c:v>
                </c:pt>
                <c:pt idx="42">
                  <c:v>0.1997498435543818</c:v>
                </c:pt>
                <c:pt idx="43">
                  <c:v>0.19943670675179132</c:v>
                </c:pt>
                <c:pt idx="44">
                  <c:v>0.198997487421324</c:v>
                </c:pt>
                <c:pt idx="45">
                  <c:v>0.19843134832984433</c:v>
                </c:pt>
                <c:pt idx="46">
                  <c:v>0.19773719933285192</c:v>
                </c:pt>
                <c:pt idx="47">
                  <c:v>0.19691368667515219</c:v>
                </c:pt>
                <c:pt idx="48">
                  <c:v>0.19595917942265426</c:v>
                </c:pt>
                <c:pt idx="49">
                  <c:v>0.19487175269905077</c:v>
                </c:pt>
                <c:pt idx="50">
                  <c:v>0.19364916731037085</c:v>
                </c:pt>
                <c:pt idx="51">
                  <c:v>0.1922888452302941</c:v>
                </c:pt>
                <c:pt idx="52">
                  <c:v>0.19078784028338913</c:v>
                </c:pt>
                <c:pt idx="53">
                  <c:v>0.18914280319377741</c:v>
                </c:pt>
                <c:pt idx="54">
                  <c:v>0.18734993995195195</c:v>
                </c:pt>
                <c:pt idx="55">
                  <c:v>0.18540496217739158</c:v>
                </c:pt>
                <c:pt idx="56">
                  <c:v>0.1833030277982336</c:v>
                </c:pt>
                <c:pt idx="57">
                  <c:v>0.18103866990231673</c:v>
                </c:pt>
                <c:pt idx="58">
                  <c:v>0.17860571099491751</c:v>
                </c:pt>
                <c:pt idx="59">
                  <c:v>0.17599715906798041</c:v>
                </c:pt>
                <c:pt idx="60">
                  <c:v>0.17320508075688773</c:v>
                </c:pt>
                <c:pt idx="61">
                  <c:v>0.17022044530549202</c:v>
                </c:pt>
                <c:pt idx="62">
                  <c:v>0.16703293088490068</c:v>
                </c:pt>
                <c:pt idx="63">
                  <c:v>0.16363068171953574</c:v>
                </c:pt>
                <c:pt idx="64">
                  <c:v>0.16000000000000003</c:v>
                </c:pt>
                <c:pt idx="65">
                  <c:v>0.15612494995995996</c:v>
                </c:pt>
                <c:pt idx="66">
                  <c:v>0.15198684153570663</c:v>
                </c:pt>
                <c:pt idx="67">
                  <c:v>0.14756354563373705</c:v>
                </c:pt>
                <c:pt idx="68">
                  <c:v>0.14282856857085699</c:v>
                </c:pt>
                <c:pt idx="69">
                  <c:v>0.13774977313955913</c:v>
                </c:pt>
                <c:pt idx="70">
                  <c:v>0.13228756555322954</c:v>
                </c:pt>
                <c:pt idx="71">
                  <c:v>0.12639224659764536</c:v>
                </c:pt>
                <c:pt idx="72">
                  <c:v>0.11999999999999998</c:v>
                </c:pt>
                <c:pt idx="73">
                  <c:v>0.11302654555457317</c:v>
                </c:pt>
                <c:pt idx="74">
                  <c:v>0.10535653752852742</c:v>
                </c:pt>
                <c:pt idx="75">
                  <c:v>9.6824583655185426E-2</c:v>
                </c:pt>
                <c:pt idx="76">
                  <c:v>8.7177978870813466E-2</c:v>
                </c:pt>
                <c:pt idx="77">
                  <c:v>7.5993420767853301E-2</c:v>
                </c:pt>
                <c:pt idx="78">
                  <c:v>6.2449979983983994E-2</c:v>
                </c:pt>
                <c:pt idx="79">
                  <c:v>4.4440972086577969E-2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5-4FA6-A7FB-1B21FC7B919A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Part1!$E$9:$E$24</c:f>
                <c:numCache>
                  <c:formatCode>General</c:formatCode>
                  <c:ptCount val="16"/>
                  <c:pt idx="0">
                    <c:v>7.5920279826202489E-4</c:v>
                  </c:pt>
                  <c:pt idx="1">
                    <c:v>7.5920279826202489E-4</c:v>
                  </c:pt>
                  <c:pt idx="2">
                    <c:v>7.5920279826202489E-4</c:v>
                  </c:pt>
                  <c:pt idx="3">
                    <c:v>7.5920279826202489E-4</c:v>
                  </c:pt>
                  <c:pt idx="4">
                    <c:v>7.5920279826202489E-4</c:v>
                  </c:pt>
                  <c:pt idx="5">
                    <c:v>7.5920279826202489E-4</c:v>
                  </c:pt>
                  <c:pt idx="6">
                    <c:v>7.5920279826202489E-4</c:v>
                  </c:pt>
                  <c:pt idx="7">
                    <c:v>7.5920279826202489E-4</c:v>
                  </c:pt>
                  <c:pt idx="8">
                    <c:v>7.5920279826202489E-4</c:v>
                  </c:pt>
                  <c:pt idx="9">
                    <c:v>7.5920279826202489E-4</c:v>
                  </c:pt>
                  <c:pt idx="10">
                    <c:v>7.5920279826202489E-4</c:v>
                  </c:pt>
                </c:numCache>
              </c:numRef>
            </c:plus>
            <c:minus>
              <c:numRef>
                <c:f>Part1!$E$9:$E$24</c:f>
                <c:numCache>
                  <c:formatCode>General</c:formatCode>
                  <c:ptCount val="16"/>
                  <c:pt idx="0">
                    <c:v>7.5920279826202489E-4</c:v>
                  </c:pt>
                  <c:pt idx="1">
                    <c:v>7.5920279826202489E-4</c:v>
                  </c:pt>
                  <c:pt idx="2">
                    <c:v>7.5920279826202489E-4</c:v>
                  </c:pt>
                  <c:pt idx="3">
                    <c:v>7.5920279826202489E-4</c:v>
                  </c:pt>
                  <c:pt idx="4">
                    <c:v>7.5920279826202489E-4</c:v>
                  </c:pt>
                  <c:pt idx="5">
                    <c:v>7.5920279826202489E-4</c:v>
                  </c:pt>
                  <c:pt idx="6">
                    <c:v>7.5920279826202489E-4</c:v>
                  </c:pt>
                  <c:pt idx="7">
                    <c:v>7.5920279826202489E-4</c:v>
                  </c:pt>
                  <c:pt idx="8">
                    <c:v>7.5920279826202489E-4</c:v>
                  </c:pt>
                  <c:pt idx="9">
                    <c:v>7.5920279826202489E-4</c:v>
                  </c:pt>
                  <c:pt idx="10">
                    <c:v>7.5920279826202489E-4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Part1!$G$9:$G$24</c:f>
                <c:numCache>
                  <c:formatCode>General</c:formatCode>
                  <c:ptCount val="16"/>
                  <c:pt idx="0">
                    <c:v>8.6602540378443945E-4</c:v>
                  </c:pt>
                  <c:pt idx="1">
                    <c:v>8.6602540378443945E-4</c:v>
                  </c:pt>
                  <c:pt idx="2">
                    <c:v>8.6602540378443945E-4</c:v>
                  </c:pt>
                  <c:pt idx="3">
                    <c:v>8.6602540378443945E-4</c:v>
                  </c:pt>
                  <c:pt idx="4">
                    <c:v>8.6602540378443945E-4</c:v>
                  </c:pt>
                  <c:pt idx="5">
                    <c:v>8.6602540378443945E-4</c:v>
                  </c:pt>
                  <c:pt idx="6">
                    <c:v>8.6602540378443945E-4</c:v>
                  </c:pt>
                  <c:pt idx="7">
                    <c:v>8.6602540378443945E-4</c:v>
                  </c:pt>
                  <c:pt idx="8">
                    <c:v>8.6602540378443945E-4</c:v>
                  </c:pt>
                  <c:pt idx="9">
                    <c:v>8.6602540378443945E-4</c:v>
                  </c:pt>
                  <c:pt idx="10">
                    <c:v>8.6602540378443945E-4</c:v>
                  </c:pt>
                </c:numCache>
              </c:numRef>
            </c:plus>
            <c:minus>
              <c:numRef>
                <c:f>Part1!$G$9:$G$24</c:f>
                <c:numCache>
                  <c:formatCode>General</c:formatCode>
                  <c:ptCount val="16"/>
                  <c:pt idx="0">
                    <c:v>8.6602540378443945E-4</c:v>
                  </c:pt>
                  <c:pt idx="1">
                    <c:v>8.6602540378443945E-4</c:v>
                  </c:pt>
                  <c:pt idx="2">
                    <c:v>8.6602540378443945E-4</c:v>
                  </c:pt>
                  <c:pt idx="3">
                    <c:v>8.6602540378443945E-4</c:v>
                  </c:pt>
                  <c:pt idx="4">
                    <c:v>8.6602540378443945E-4</c:v>
                  </c:pt>
                  <c:pt idx="5">
                    <c:v>8.6602540378443945E-4</c:v>
                  </c:pt>
                  <c:pt idx="6">
                    <c:v>8.6602540378443945E-4</c:v>
                  </c:pt>
                  <c:pt idx="7">
                    <c:v>8.6602540378443945E-4</c:v>
                  </c:pt>
                  <c:pt idx="8">
                    <c:v>8.6602540378443945E-4</c:v>
                  </c:pt>
                  <c:pt idx="9">
                    <c:v>8.6602540378443945E-4</c:v>
                  </c:pt>
                  <c:pt idx="10">
                    <c:v>8.6602540378443945E-4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Part1!$D$9:$D$24</c:f>
              <c:numCache>
                <c:formatCode>General</c:formatCode>
                <c:ptCount val="16"/>
                <c:pt idx="0">
                  <c:v>8.9999999999999993E-3</c:v>
                </c:pt>
                <c:pt idx="1">
                  <c:v>1.6E-2</c:v>
                </c:pt>
                <c:pt idx="2">
                  <c:v>2.3E-2</c:v>
                </c:pt>
                <c:pt idx="3">
                  <c:v>0.03</c:v>
                </c:pt>
                <c:pt idx="4">
                  <c:v>3.5999999999999997E-2</c:v>
                </c:pt>
                <c:pt idx="5">
                  <c:v>4.2000000000000003E-2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5.1999999999999998E-2</c:v>
                </c:pt>
                <c:pt idx="9">
                  <c:v>5.1999999999999998E-2</c:v>
                </c:pt>
                <c:pt idx="10">
                  <c:v>5.2999999999999999E-2</c:v>
                </c:pt>
              </c:numCache>
            </c:numRef>
          </c:xVal>
          <c:yVal>
            <c:numRef>
              <c:f>Part1!$F$9:$F$24</c:f>
              <c:numCache>
                <c:formatCode>General</c:formatCode>
                <c:ptCount val="16"/>
                <c:pt idx="0">
                  <c:v>-0.17799999999999999</c:v>
                </c:pt>
                <c:pt idx="1">
                  <c:v>-0.13500000000000001</c:v>
                </c:pt>
                <c:pt idx="2">
                  <c:v>-9.2999999999999999E-2</c:v>
                </c:pt>
                <c:pt idx="3">
                  <c:v>-5.5E-2</c:v>
                </c:pt>
                <c:pt idx="4">
                  <c:v>-1.4999999999999999E-2</c:v>
                </c:pt>
                <c:pt idx="5">
                  <c:v>1.9E-2</c:v>
                </c:pt>
                <c:pt idx="6">
                  <c:v>5.3999999999999999E-2</c:v>
                </c:pt>
                <c:pt idx="7">
                  <c:v>8.7999999999999995E-2</c:v>
                </c:pt>
                <c:pt idx="8">
                  <c:v>0.123</c:v>
                </c:pt>
                <c:pt idx="9">
                  <c:v>0.156</c:v>
                </c:pt>
                <c:pt idx="10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5-4FA6-A7FB-1B21FC7B919A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Part1!$E$29:$E$44</c:f>
                <c:numCache>
                  <c:formatCode>General</c:formatCode>
                  <c:ptCount val="16"/>
                  <c:pt idx="0">
                    <c:v>7.5920279826202489E-4</c:v>
                  </c:pt>
                  <c:pt idx="1">
                    <c:v>7.5920279826202489E-4</c:v>
                  </c:pt>
                  <c:pt idx="2">
                    <c:v>7.5920279826202489E-4</c:v>
                  </c:pt>
                  <c:pt idx="3">
                    <c:v>7.5920279826202489E-4</c:v>
                  </c:pt>
                  <c:pt idx="4">
                    <c:v>7.5920279826202489E-4</c:v>
                  </c:pt>
                  <c:pt idx="5">
                    <c:v>7.5920279826202489E-4</c:v>
                  </c:pt>
                  <c:pt idx="6">
                    <c:v>7.5920279826202489E-4</c:v>
                  </c:pt>
                  <c:pt idx="7">
                    <c:v>7.5920279826202489E-4</c:v>
                  </c:pt>
                  <c:pt idx="8">
                    <c:v>7.5920279826202489E-4</c:v>
                  </c:pt>
                  <c:pt idx="9">
                    <c:v>7.5920279826202489E-4</c:v>
                  </c:pt>
                  <c:pt idx="10">
                    <c:v>7.5920279826202489E-4</c:v>
                  </c:pt>
                </c:numCache>
              </c:numRef>
            </c:plus>
            <c:minus>
              <c:numRef>
                <c:f>Part1!$E$29:$E$44</c:f>
                <c:numCache>
                  <c:formatCode>General</c:formatCode>
                  <c:ptCount val="16"/>
                  <c:pt idx="0">
                    <c:v>7.5920279826202489E-4</c:v>
                  </c:pt>
                  <c:pt idx="1">
                    <c:v>7.5920279826202489E-4</c:v>
                  </c:pt>
                  <c:pt idx="2">
                    <c:v>7.5920279826202489E-4</c:v>
                  </c:pt>
                  <c:pt idx="3">
                    <c:v>7.5920279826202489E-4</c:v>
                  </c:pt>
                  <c:pt idx="4">
                    <c:v>7.5920279826202489E-4</c:v>
                  </c:pt>
                  <c:pt idx="5">
                    <c:v>7.5920279826202489E-4</c:v>
                  </c:pt>
                  <c:pt idx="6">
                    <c:v>7.5920279826202489E-4</c:v>
                  </c:pt>
                  <c:pt idx="7">
                    <c:v>7.5920279826202489E-4</c:v>
                  </c:pt>
                  <c:pt idx="8">
                    <c:v>7.5920279826202489E-4</c:v>
                  </c:pt>
                  <c:pt idx="9">
                    <c:v>7.5920279826202489E-4</c:v>
                  </c:pt>
                  <c:pt idx="10">
                    <c:v>7.5920279826202489E-4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Part1!$G$29:$G$44</c:f>
                <c:numCache>
                  <c:formatCode>General</c:formatCode>
                  <c:ptCount val="16"/>
                  <c:pt idx="0">
                    <c:v>8.6602540378443945E-4</c:v>
                  </c:pt>
                  <c:pt idx="1">
                    <c:v>8.6602540378443945E-4</c:v>
                  </c:pt>
                  <c:pt idx="2">
                    <c:v>8.6602540378443945E-4</c:v>
                  </c:pt>
                  <c:pt idx="3">
                    <c:v>8.6602540378443945E-4</c:v>
                  </c:pt>
                  <c:pt idx="4">
                    <c:v>8.6602540378443945E-4</c:v>
                  </c:pt>
                  <c:pt idx="5">
                    <c:v>8.6602540378443945E-4</c:v>
                  </c:pt>
                  <c:pt idx="6">
                    <c:v>8.6602540378443945E-4</c:v>
                  </c:pt>
                  <c:pt idx="7">
                    <c:v>8.6602540378443945E-4</c:v>
                  </c:pt>
                  <c:pt idx="8">
                    <c:v>8.6602540378443945E-4</c:v>
                  </c:pt>
                  <c:pt idx="9">
                    <c:v>8.6602540378443945E-4</c:v>
                  </c:pt>
                  <c:pt idx="10">
                    <c:v>8.6602540378443945E-4</c:v>
                  </c:pt>
                </c:numCache>
              </c:numRef>
            </c:plus>
            <c:minus>
              <c:numRef>
                <c:f>Part1!$G$29:$G$44</c:f>
                <c:numCache>
                  <c:formatCode>General</c:formatCode>
                  <c:ptCount val="16"/>
                  <c:pt idx="0">
                    <c:v>8.6602540378443945E-4</c:v>
                  </c:pt>
                  <c:pt idx="1">
                    <c:v>8.6602540378443945E-4</c:v>
                  </c:pt>
                  <c:pt idx="2">
                    <c:v>8.6602540378443945E-4</c:v>
                  </c:pt>
                  <c:pt idx="3">
                    <c:v>8.6602540378443945E-4</c:v>
                  </c:pt>
                  <c:pt idx="4">
                    <c:v>8.6602540378443945E-4</c:v>
                  </c:pt>
                  <c:pt idx="5">
                    <c:v>8.6602540378443945E-4</c:v>
                  </c:pt>
                  <c:pt idx="6">
                    <c:v>8.6602540378443945E-4</c:v>
                  </c:pt>
                  <c:pt idx="7">
                    <c:v>8.6602540378443945E-4</c:v>
                  </c:pt>
                  <c:pt idx="8">
                    <c:v>8.6602540378443945E-4</c:v>
                  </c:pt>
                  <c:pt idx="9">
                    <c:v>8.6602540378443945E-4</c:v>
                  </c:pt>
                  <c:pt idx="10">
                    <c:v>8.6602540378443945E-4</c:v>
                  </c:pt>
                </c:numCache>
              </c:numRef>
            </c:minus>
          </c:errBars>
          <c:xVal>
            <c:numRef>
              <c:f>Part1!$D$29:$D$44</c:f>
              <c:numCache>
                <c:formatCode>General</c:formatCode>
                <c:ptCount val="16"/>
                <c:pt idx="0">
                  <c:v>-1E-3</c:v>
                </c:pt>
                <c:pt idx="1">
                  <c:v>-2E-3</c:v>
                </c:pt>
                <c:pt idx="2">
                  <c:v>4.0000000000000001E-3</c:v>
                </c:pt>
                <c:pt idx="3">
                  <c:v>1.4E-2</c:v>
                </c:pt>
                <c:pt idx="4">
                  <c:v>2.9000000000000001E-2</c:v>
                </c:pt>
                <c:pt idx="5">
                  <c:v>4.5999999999999999E-2</c:v>
                </c:pt>
                <c:pt idx="6">
                  <c:v>6.5000000000000002E-2</c:v>
                </c:pt>
                <c:pt idx="7">
                  <c:v>0.09</c:v>
                </c:pt>
                <c:pt idx="8">
                  <c:v>0.115</c:v>
                </c:pt>
                <c:pt idx="9">
                  <c:v>0.14199999999999999</c:v>
                </c:pt>
                <c:pt idx="10">
                  <c:v>0.17299999999999999</c:v>
                </c:pt>
              </c:numCache>
            </c:numRef>
          </c:xVal>
          <c:yVal>
            <c:numRef>
              <c:f>Part1!$F$29:$F$44</c:f>
              <c:numCache>
                <c:formatCode>General</c:formatCode>
                <c:ptCount val="16"/>
                <c:pt idx="0">
                  <c:v>-0.17799999999999999</c:v>
                </c:pt>
                <c:pt idx="1">
                  <c:v>-0.13600000000000001</c:v>
                </c:pt>
                <c:pt idx="2">
                  <c:v>-9.6000000000000002E-2</c:v>
                </c:pt>
                <c:pt idx="3">
                  <c:v>-6.0999999999999999E-2</c:v>
                </c:pt>
                <c:pt idx="4">
                  <c:v>-2.5999999999999999E-2</c:v>
                </c:pt>
                <c:pt idx="5">
                  <c:v>1E-3</c:v>
                </c:pt>
                <c:pt idx="6">
                  <c:v>2.7E-2</c:v>
                </c:pt>
                <c:pt idx="7">
                  <c:v>4.7E-2</c:v>
                </c:pt>
                <c:pt idx="8">
                  <c:v>6.9000000000000006E-2</c:v>
                </c:pt>
                <c:pt idx="9">
                  <c:v>8.4000000000000005E-2</c:v>
                </c:pt>
                <c:pt idx="10">
                  <c:v>9.6000000000000002E-2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5-4FA6-A7FB-1B21FC7B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5152"/>
        <c:axId val="1"/>
      </c:scatterChart>
      <c:valAx>
        <c:axId val="15331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53315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633374775521475E-2"/>
          <c:y val="6.6193430366658701E-2"/>
          <c:w val="0.90176433328618666"/>
          <c:h val="0.88378495009627067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Part2!$AO$6:$AO$86</c:f>
              <c:numCache>
                <c:formatCode>General</c:formatCode>
                <c:ptCount val="81"/>
                <c:pt idx="0">
                  <c:v>-0.2</c:v>
                </c:pt>
                <c:pt idx="1">
                  <c:v>-0.19500000000000001</c:v>
                </c:pt>
                <c:pt idx="2">
                  <c:v>-0.19</c:v>
                </c:pt>
                <c:pt idx="3">
                  <c:v>-0.18500000000000003</c:v>
                </c:pt>
                <c:pt idx="4">
                  <c:v>-0.18000000000000002</c:v>
                </c:pt>
                <c:pt idx="5">
                  <c:v>-0.17500000000000002</c:v>
                </c:pt>
                <c:pt idx="6">
                  <c:v>-0.17</c:v>
                </c:pt>
                <c:pt idx="7">
                  <c:v>-0.16500000000000001</c:v>
                </c:pt>
                <c:pt idx="8">
                  <c:v>-0.16000000000000003</c:v>
                </c:pt>
                <c:pt idx="9">
                  <c:v>-0.15500000000000003</c:v>
                </c:pt>
                <c:pt idx="10">
                  <c:v>-0.15000000000000002</c:v>
                </c:pt>
                <c:pt idx="11">
                  <c:v>-0.14499999999999999</c:v>
                </c:pt>
                <c:pt idx="12">
                  <c:v>-0.13999999999999999</c:v>
                </c:pt>
                <c:pt idx="13">
                  <c:v>-0.13500000000000001</c:v>
                </c:pt>
                <c:pt idx="14">
                  <c:v>-0.13</c:v>
                </c:pt>
                <c:pt idx="15">
                  <c:v>-0.125</c:v>
                </c:pt>
                <c:pt idx="16">
                  <c:v>-0.12</c:v>
                </c:pt>
                <c:pt idx="17">
                  <c:v>-0.11499999999999999</c:v>
                </c:pt>
                <c:pt idx="18">
                  <c:v>-0.11000000000000001</c:v>
                </c:pt>
                <c:pt idx="19">
                  <c:v>-0.10500000000000001</c:v>
                </c:pt>
                <c:pt idx="20">
                  <c:v>-0.1</c:v>
                </c:pt>
                <c:pt idx="21">
                  <c:v>-9.5000000000000001E-2</c:v>
                </c:pt>
                <c:pt idx="22">
                  <c:v>-9.0000000000000011E-2</c:v>
                </c:pt>
                <c:pt idx="23">
                  <c:v>-8.4999999999999798E-2</c:v>
                </c:pt>
                <c:pt idx="24">
                  <c:v>-7.9999999999999807E-2</c:v>
                </c:pt>
                <c:pt idx="25">
                  <c:v>-7.4999999999999803E-2</c:v>
                </c:pt>
                <c:pt idx="26">
                  <c:v>-6.9999999999999798E-2</c:v>
                </c:pt>
                <c:pt idx="27">
                  <c:v>-6.4999999999999808E-2</c:v>
                </c:pt>
                <c:pt idx="28">
                  <c:v>-5.9999999999999803E-2</c:v>
                </c:pt>
                <c:pt idx="29">
                  <c:v>-5.4999999999999806E-2</c:v>
                </c:pt>
                <c:pt idx="30">
                  <c:v>-4.9999999999999802E-2</c:v>
                </c:pt>
                <c:pt idx="31">
                  <c:v>-4.4999999999999804E-2</c:v>
                </c:pt>
                <c:pt idx="32">
                  <c:v>-3.9999999999999807E-2</c:v>
                </c:pt>
                <c:pt idx="33">
                  <c:v>-3.4999999999999802E-2</c:v>
                </c:pt>
                <c:pt idx="34">
                  <c:v>-2.9999999999999801E-2</c:v>
                </c:pt>
                <c:pt idx="35">
                  <c:v>-2.49999999999998E-2</c:v>
                </c:pt>
                <c:pt idx="36">
                  <c:v>-1.9999999999999803E-2</c:v>
                </c:pt>
                <c:pt idx="37">
                  <c:v>-1.49999999999998E-2</c:v>
                </c:pt>
                <c:pt idx="38">
                  <c:v>-9.9999999999998007E-3</c:v>
                </c:pt>
                <c:pt idx="39">
                  <c:v>-4.9999999999997997E-3</c:v>
                </c:pt>
                <c:pt idx="40">
                  <c:v>0</c:v>
                </c:pt>
                <c:pt idx="41">
                  <c:v>4.9999999999999802E-3</c:v>
                </c:pt>
                <c:pt idx="42">
                  <c:v>1.0000000000000002E-2</c:v>
                </c:pt>
                <c:pt idx="43">
                  <c:v>1.4999999999999999E-2</c:v>
                </c:pt>
                <c:pt idx="44">
                  <c:v>2.0000000000000004E-2</c:v>
                </c:pt>
                <c:pt idx="45">
                  <c:v>2.5000000000000001E-2</c:v>
                </c:pt>
                <c:pt idx="46">
                  <c:v>0.03</c:v>
                </c:pt>
                <c:pt idx="47">
                  <c:v>3.4999999999999996E-2</c:v>
                </c:pt>
                <c:pt idx="48">
                  <c:v>4.0000000000000008E-2</c:v>
                </c:pt>
                <c:pt idx="49">
                  <c:v>4.5000000000000005E-2</c:v>
                </c:pt>
                <c:pt idx="50">
                  <c:v>0.05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7.5000000000000011E-2</c:v>
                </c:pt>
                <c:pt idx="56">
                  <c:v>8.0000000000000016E-2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0.125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0.16000000000000003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</c:numCache>
            </c:numRef>
          </c:xVal>
          <c:yVal>
            <c:numRef>
              <c:f>Part2!$AQ$6:$AQ$86</c:f>
              <c:numCache>
                <c:formatCode>General</c:formatCode>
                <c:ptCount val="81"/>
                <c:pt idx="0">
                  <c:v>0</c:v>
                </c:pt>
                <c:pt idx="1">
                  <c:v>-4.4440972086577969E-2</c:v>
                </c:pt>
                <c:pt idx="2">
                  <c:v>-6.2449979983983994E-2</c:v>
                </c:pt>
                <c:pt idx="3">
                  <c:v>-7.5993420767853301E-2</c:v>
                </c:pt>
                <c:pt idx="4">
                  <c:v>-8.7177978870813466E-2</c:v>
                </c:pt>
                <c:pt idx="5">
                  <c:v>-9.6824583655185426E-2</c:v>
                </c:pt>
                <c:pt idx="6">
                  <c:v>-0.10535653752852742</c:v>
                </c:pt>
                <c:pt idx="7">
                  <c:v>-0.11302654555457317</c:v>
                </c:pt>
                <c:pt idx="8">
                  <c:v>-0.11999999999999998</c:v>
                </c:pt>
                <c:pt idx="9">
                  <c:v>-0.12639224659764536</c:v>
                </c:pt>
                <c:pt idx="10">
                  <c:v>-0.13228756555322954</c:v>
                </c:pt>
                <c:pt idx="11">
                  <c:v>-0.13774977313955913</c:v>
                </c:pt>
                <c:pt idx="12">
                  <c:v>-0.14282856857085699</c:v>
                </c:pt>
                <c:pt idx="13">
                  <c:v>-0.14756354563373705</c:v>
                </c:pt>
                <c:pt idx="14">
                  <c:v>-0.15198684153570663</c:v>
                </c:pt>
                <c:pt idx="15">
                  <c:v>-0.15612494995995996</c:v>
                </c:pt>
                <c:pt idx="16">
                  <c:v>-0.16000000000000003</c:v>
                </c:pt>
                <c:pt idx="17">
                  <c:v>-0.16363068171953574</c:v>
                </c:pt>
                <c:pt idx="18">
                  <c:v>-0.16703293088490068</c:v>
                </c:pt>
                <c:pt idx="19">
                  <c:v>-0.17022044530549202</c:v>
                </c:pt>
                <c:pt idx="20">
                  <c:v>-0.17320508075688773</c:v>
                </c:pt>
                <c:pt idx="21">
                  <c:v>-0.17599715906798041</c:v>
                </c:pt>
                <c:pt idx="22">
                  <c:v>-0.17860571099491751</c:v>
                </c:pt>
                <c:pt idx="23">
                  <c:v>-0.18103866990231685</c:v>
                </c:pt>
                <c:pt idx="24">
                  <c:v>-0.18330302779823371</c:v>
                </c:pt>
                <c:pt idx="25">
                  <c:v>-0.18540496217739166</c:v>
                </c:pt>
                <c:pt idx="26">
                  <c:v>-0.18734993995195204</c:v>
                </c:pt>
                <c:pt idx="27">
                  <c:v>-0.18914280319377744</c:v>
                </c:pt>
                <c:pt idx="28">
                  <c:v>-0.19078784028338922</c:v>
                </c:pt>
                <c:pt idx="29">
                  <c:v>-0.19228884523029416</c:v>
                </c:pt>
                <c:pt idx="30">
                  <c:v>-0.19364916731037091</c:v>
                </c:pt>
                <c:pt idx="31">
                  <c:v>-0.19487175269905083</c:v>
                </c:pt>
                <c:pt idx="32">
                  <c:v>-0.19595917942265428</c:v>
                </c:pt>
                <c:pt idx="33">
                  <c:v>-0.19691368667515219</c:v>
                </c:pt>
                <c:pt idx="34">
                  <c:v>-0.19773719933285194</c:v>
                </c:pt>
                <c:pt idx="35">
                  <c:v>-0.19843134832984433</c:v>
                </c:pt>
                <c:pt idx="36">
                  <c:v>-0.19899748742132403</c:v>
                </c:pt>
                <c:pt idx="37">
                  <c:v>-0.19943670675179134</c:v>
                </c:pt>
                <c:pt idx="38">
                  <c:v>-0.1997498435543818</c:v>
                </c:pt>
                <c:pt idx="39">
                  <c:v>-0.19993749023132207</c:v>
                </c:pt>
                <c:pt idx="40">
                  <c:v>-0.2</c:v>
                </c:pt>
                <c:pt idx="41">
                  <c:v>-0.19993749023132207</c:v>
                </c:pt>
                <c:pt idx="42">
                  <c:v>-0.1997498435543818</c:v>
                </c:pt>
                <c:pt idx="43">
                  <c:v>-0.19943670675179132</c:v>
                </c:pt>
                <c:pt idx="44">
                  <c:v>-0.198997487421324</c:v>
                </c:pt>
                <c:pt idx="45">
                  <c:v>-0.19843134832984433</c:v>
                </c:pt>
                <c:pt idx="46">
                  <c:v>-0.19773719933285192</c:v>
                </c:pt>
                <c:pt idx="47">
                  <c:v>-0.19691368667515219</c:v>
                </c:pt>
                <c:pt idx="48">
                  <c:v>-0.19595917942265426</c:v>
                </c:pt>
                <c:pt idx="49">
                  <c:v>-0.19487175269905077</c:v>
                </c:pt>
                <c:pt idx="50">
                  <c:v>-0.19364916731037085</c:v>
                </c:pt>
                <c:pt idx="51">
                  <c:v>-0.1922888452302941</c:v>
                </c:pt>
                <c:pt idx="52">
                  <c:v>-0.19078784028338913</c:v>
                </c:pt>
                <c:pt idx="53">
                  <c:v>-0.18914280319377741</c:v>
                </c:pt>
                <c:pt idx="54">
                  <c:v>-0.18734993995195195</c:v>
                </c:pt>
                <c:pt idx="55">
                  <c:v>-0.18540496217739158</c:v>
                </c:pt>
                <c:pt idx="56">
                  <c:v>-0.1833030277982336</c:v>
                </c:pt>
                <c:pt idx="57">
                  <c:v>-0.18103866990231673</c:v>
                </c:pt>
                <c:pt idx="58">
                  <c:v>-0.17860571099491751</c:v>
                </c:pt>
                <c:pt idx="59">
                  <c:v>-0.17599715906798041</c:v>
                </c:pt>
                <c:pt idx="60">
                  <c:v>-0.17320508075688773</c:v>
                </c:pt>
                <c:pt idx="61">
                  <c:v>-0.17022044530549202</c:v>
                </c:pt>
                <c:pt idx="62">
                  <c:v>-0.16703293088490068</c:v>
                </c:pt>
                <c:pt idx="63">
                  <c:v>-0.16363068171953574</c:v>
                </c:pt>
                <c:pt idx="64">
                  <c:v>-0.16000000000000003</c:v>
                </c:pt>
                <c:pt idx="65">
                  <c:v>-0.15612494995995996</c:v>
                </c:pt>
                <c:pt idx="66">
                  <c:v>-0.15198684153570663</c:v>
                </c:pt>
                <c:pt idx="67">
                  <c:v>-0.14756354563373705</c:v>
                </c:pt>
                <c:pt idx="68">
                  <c:v>-0.14282856857085699</c:v>
                </c:pt>
                <c:pt idx="69">
                  <c:v>-0.13774977313955913</c:v>
                </c:pt>
                <c:pt idx="70">
                  <c:v>-0.13228756555322954</c:v>
                </c:pt>
                <c:pt idx="71">
                  <c:v>-0.12639224659764536</c:v>
                </c:pt>
                <c:pt idx="72">
                  <c:v>-0.11999999999999998</c:v>
                </c:pt>
                <c:pt idx="73">
                  <c:v>-0.11302654555457317</c:v>
                </c:pt>
                <c:pt idx="74">
                  <c:v>-0.10535653752852742</c:v>
                </c:pt>
                <c:pt idx="75">
                  <c:v>-9.6824583655185426E-2</c:v>
                </c:pt>
                <c:pt idx="76">
                  <c:v>-8.7177978870813466E-2</c:v>
                </c:pt>
                <c:pt idx="77">
                  <c:v>-7.5993420767853301E-2</c:v>
                </c:pt>
                <c:pt idx="78">
                  <c:v>-6.2449979983983994E-2</c:v>
                </c:pt>
                <c:pt idx="79">
                  <c:v>-4.4440972086577969E-2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B6-4482-BCAD-10E7A302D544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Part2!$AO$6:$AO$86</c:f>
              <c:numCache>
                <c:formatCode>General</c:formatCode>
                <c:ptCount val="81"/>
                <c:pt idx="0">
                  <c:v>-0.2</c:v>
                </c:pt>
                <c:pt idx="1">
                  <c:v>-0.19500000000000001</c:v>
                </c:pt>
                <c:pt idx="2">
                  <c:v>-0.19</c:v>
                </c:pt>
                <c:pt idx="3">
                  <c:v>-0.18500000000000003</c:v>
                </c:pt>
                <c:pt idx="4">
                  <c:v>-0.18000000000000002</c:v>
                </c:pt>
                <c:pt idx="5">
                  <c:v>-0.17500000000000002</c:v>
                </c:pt>
                <c:pt idx="6">
                  <c:v>-0.17</c:v>
                </c:pt>
                <c:pt idx="7">
                  <c:v>-0.16500000000000001</c:v>
                </c:pt>
                <c:pt idx="8">
                  <c:v>-0.16000000000000003</c:v>
                </c:pt>
                <c:pt idx="9">
                  <c:v>-0.15500000000000003</c:v>
                </c:pt>
                <c:pt idx="10">
                  <c:v>-0.15000000000000002</c:v>
                </c:pt>
                <c:pt idx="11">
                  <c:v>-0.14499999999999999</c:v>
                </c:pt>
                <c:pt idx="12">
                  <c:v>-0.13999999999999999</c:v>
                </c:pt>
                <c:pt idx="13">
                  <c:v>-0.13500000000000001</c:v>
                </c:pt>
                <c:pt idx="14">
                  <c:v>-0.13</c:v>
                </c:pt>
                <c:pt idx="15">
                  <c:v>-0.125</c:v>
                </c:pt>
                <c:pt idx="16">
                  <c:v>-0.12</c:v>
                </c:pt>
                <c:pt idx="17">
                  <c:v>-0.11499999999999999</c:v>
                </c:pt>
                <c:pt idx="18">
                  <c:v>-0.11000000000000001</c:v>
                </c:pt>
                <c:pt idx="19">
                  <c:v>-0.10500000000000001</c:v>
                </c:pt>
                <c:pt idx="20">
                  <c:v>-0.1</c:v>
                </c:pt>
                <c:pt idx="21">
                  <c:v>-9.5000000000000001E-2</c:v>
                </c:pt>
                <c:pt idx="22">
                  <c:v>-9.0000000000000011E-2</c:v>
                </c:pt>
                <c:pt idx="23">
                  <c:v>-8.4999999999999798E-2</c:v>
                </c:pt>
                <c:pt idx="24">
                  <c:v>-7.9999999999999807E-2</c:v>
                </c:pt>
                <c:pt idx="25">
                  <c:v>-7.4999999999999803E-2</c:v>
                </c:pt>
                <c:pt idx="26">
                  <c:v>-6.9999999999999798E-2</c:v>
                </c:pt>
                <c:pt idx="27">
                  <c:v>-6.4999999999999808E-2</c:v>
                </c:pt>
                <c:pt idx="28">
                  <c:v>-5.9999999999999803E-2</c:v>
                </c:pt>
                <c:pt idx="29">
                  <c:v>-5.4999999999999806E-2</c:v>
                </c:pt>
                <c:pt idx="30">
                  <c:v>-4.9999999999999802E-2</c:v>
                </c:pt>
                <c:pt idx="31">
                  <c:v>-4.4999999999999804E-2</c:v>
                </c:pt>
                <c:pt idx="32">
                  <c:v>-3.9999999999999807E-2</c:v>
                </c:pt>
                <c:pt idx="33">
                  <c:v>-3.4999999999999802E-2</c:v>
                </c:pt>
                <c:pt idx="34">
                  <c:v>-2.9999999999999801E-2</c:v>
                </c:pt>
                <c:pt idx="35">
                  <c:v>-2.49999999999998E-2</c:v>
                </c:pt>
                <c:pt idx="36">
                  <c:v>-1.9999999999999803E-2</c:v>
                </c:pt>
                <c:pt idx="37">
                  <c:v>-1.49999999999998E-2</c:v>
                </c:pt>
                <c:pt idx="38">
                  <c:v>-9.9999999999998007E-3</c:v>
                </c:pt>
                <c:pt idx="39">
                  <c:v>-4.9999999999997997E-3</c:v>
                </c:pt>
                <c:pt idx="40">
                  <c:v>0</c:v>
                </c:pt>
                <c:pt idx="41">
                  <c:v>4.9999999999999802E-3</c:v>
                </c:pt>
                <c:pt idx="42">
                  <c:v>1.0000000000000002E-2</c:v>
                </c:pt>
                <c:pt idx="43">
                  <c:v>1.4999999999999999E-2</c:v>
                </c:pt>
                <c:pt idx="44">
                  <c:v>2.0000000000000004E-2</c:v>
                </c:pt>
                <c:pt idx="45">
                  <c:v>2.5000000000000001E-2</c:v>
                </c:pt>
                <c:pt idx="46">
                  <c:v>0.03</c:v>
                </c:pt>
                <c:pt idx="47">
                  <c:v>3.4999999999999996E-2</c:v>
                </c:pt>
                <c:pt idx="48">
                  <c:v>4.0000000000000008E-2</c:v>
                </c:pt>
                <c:pt idx="49">
                  <c:v>4.5000000000000005E-2</c:v>
                </c:pt>
                <c:pt idx="50">
                  <c:v>0.05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7.5000000000000011E-2</c:v>
                </c:pt>
                <c:pt idx="56">
                  <c:v>8.0000000000000016E-2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0.125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0.16000000000000003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</c:numCache>
            </c:numRef>
          </c:xVal>
          <c:yVal>
            <c:numRef>
              <c:f>Part2!$AP$6:$AP$86</c:f>
              <c:numCache>
                <c:formatCode>General</c:formatCode>
                <c:ptCount val="81"/>
                <c:pt idx="0">
                  <c:v>0</c:v>
                </c:pt>
                <c:pt idx="1">
                  <c:v>4.4440972086577969E-2</c:v>
                </c:pt>
                <c:pt idx="2">
                  <c:v>6.2449979983983994E-2</c:v>
                </c:pt>
                <c:pt idx="3">
                  <c:v>7.5993420767853301E-2</c:v>
                </c:pt>
                <c:pt idx="4">
                  <c:v>8.7177978870813466E-2</c:v>
                </c:pt>
                <c:pt idx="5">
                  <c:v>9.6824583655185426E-2</c:v>
                </c:pt>
                <c:pt idx="6">
                  <c:v>0.10535653752852742</c:v>
                </c:pt>
                <c:pt idx="7">
                  <c:v>0.11302654555457317</c:v>
                </c:pt>
                <c:pt idx="8">
                  <c:v>0.11999999999999998</c:v>
                </c:pt>
                <c:pt idx="9">
                  <c:v>0.12639224659764536</c:v>
                </c:pt>
                <c:pt idx="10">
                  <c:v>0.13228756555322954</c:v>
                </c:pt>
                <c:pt idx="11">
                  <c:v>0.13774977313955913</c:v>
                </c:pt>
                <c:pt idx="12">
                  <c:v>0.14282856857085699</c:v>
                </c:pt>
                <c:pt idx="13">
                  <c:v>0.14756354563373705</c:v>
                </c:pt>
                <c:pt idx="14">
                  <c:v>0.15198684153570663</c:v>
                </c:pt>
                <c:pt idx="15">
                  <c:v>0.15612494995995996</c:v>
                </c:pt>
                <c:pt idx="16">
                  <c:v>0.16000000000000003</c:v>
                </c:pt>
                <c:pt idx="17">
                  <c:v>0.16363068171953574</c:v>
                </c:pt>
                <c:pt idx="18">
                  <c:v>0.16703293088490068</c:v>
                </c:pt>
                <c:pt idx="19">
                  <c:v>0.17022044530549202</c:v>
                </c:pt>
                <c:pt idx="20">
                  <c:v>0.17320508075688773</c:v>
                </c:pt>
                <c:pt idx="21">
                  <c:v>0.17599715906798041</c:v>
                </c:pt>
                <c:pt idx="22">
                  <c:v>0.17860571099491751</c:v>
                </c:pt>
                <c:pt idx="23">
                  <c:v>0.18103866990231685</c:v>
                </c:pt>
                <c:pt idx="24">
                  <c:v>0.18330302779823371</c:v>
                </c:pt>
                <c:pt idx="25">
                  <c:v>0.18540496217739166</c:v>
                </c:pt>
                <c:pt idx="26">
                  <c:v>0.18734993995195204</c:v>
                </c:pt>
                <c:pt idx="27">
                  <c:v>0.18914280319377744</c:v>
                </c:pt>
                <c:pt idx="28">
                  <c:v>0.19078784028338922</c:v>
                </c:pt>
                <c:pt idx="29">
                  <c:v>0.19228884523029416</c:v>
                </c:pt>
                <c:pt idx="30">
                  <c:v>0.19364916731037091</c:v>
                </c:pt>
                <c:pt idx="31">
                  <c:v>0.19487175269905083</c:v>
                </c:pt>
                <c:pt idx="32">
                  <c:v>0.19595917942265428</c:v>
                </c:pt>
                <c:pt idx="33">
                  <c:v>0.19691368667515219</c:v>
                </c:pt>
                <c:pt idx="34">
                  <c:v>0.19773719933285194</c:v>
                </c:pt>
                <c:pt idx="35">
                  <c:v>0.19843134832984433</c:v>
                </c:pt>
                <c:pt idx="36">
                  <c:v>0.19899748742132403</c:v>
                </c:pt>
                <c:pt idx="37">
                  <c:v>0.19943670675179134</c:v>
                </c:pt>
                <c:pt idx="38">
                  <c:v>0.1997498435543818</c:v>
                </c:pt>
                <c:pt idx="39">
                  <c:v>0.19993749023132207</c:v>
                </c:pt>
                <c:pt idx="40">
                  <c:v>0.2</c:v>
                </c:pt>
                <c:pt idx="41">
                  <c:v>0.19993749023132207</c:v>
                </c:pt>
                <c:pt idx="42">
                  <c:v>0.1997498435543818</c:v>
                </c:pt>
                <c:pt idx="43">
                  <c:v>0.19943670675179132</c:v>
                </c:pt>
                <c:pt idx="44">
                  <c:v>0.198997487421324</c:v>
                </c:pt>
                <c:pt idx="45">
                  <c:v>0.19843134832984433</c:v>
                </c:pt>
                <c:pt idx="46">
                  <c:v>0.19773719933285192</c:v>
                </c:pt>
                <c:pt idx="47">
                  <c:v>0.19691368667515219</c:v>
                </c:pt>
                <c:pt idx="48">
                  <c:v>0.19595917942265426</c:v>
                </c:pt>
                <c:pt idx="49">
                  <c:v>0.19487175269905077</c:v>
                </c:pt>
                <c:pt idx="50">
                  <c:v>0.19364916731037085</c:v>
                </c:pt>
                <c:pt idx="51">
                  <c:v>0.1922888452302941</c:v>
                </c:pt>
                <c:pt idx="52">
                  <c:v>0.19078784028338913</c:v>
                </c:pt>
                <c:pt idx="53">
                  <c:v>0.18914280319377741</c:v>
                </c:pt>
                <c:pt idx="54">
                  <c:v>0.18734993995195195</c:v>
                </c:pt>
                <c:pt idx="55">
                  <c:v>0.18540496217739158</c:v>
                </c:pt>
                <c:pt idx="56">
                  <c:v>0.1833030277982336</c:v>
                </c:pt>
                <c:pt idx="57">
                  <c:v>0.18103866990231673</c:v>
                </c:pt>
                <c:pt idx="58">
                  <c:v>0.17860571099491751</c:v>
                </c:pt>
                <c:pt idx="59">
                  <c:v>0.17599715906798041</c:v>
                </c:pt>
                <c:pt idx="60">
                  <c:v>0.17320508075688773</c:v>
                </c:pt>
                <c:pt idx="61">
                  <c:v>0.17022044530549202</c:v>
                </c:pt>
                <c:pt idx="62">
                  <c:v>0.16703293088490068</c:v>
                </c:pt>
                <c:pt idx="63">
                  <c:v>0.16363068171953574</c:v>
                </c:pt>
                <c:pt idx="64">
                  <c:v>0.16000000000000003</c:v>
                </c:pt>
                <c:pt idx="65">
                  <c:v>0.15612494995995996</c:v>
                </c:pt>
                <c:pt idx="66">
                  <c:v>0.15198684153570663</c:v>
                </c:pt>
                <c:pt idx="67">
                  <c:v>0.14756354563373705</c:v>
                </c:pt>
                <c:pt idx="68">
                  <c:v>0.14282856857085699</c:v>
                </c:pt>
                <c:pt idx="69">
                  <c:v>0.13774977313955913</c:v>
                </c:pt>
                <c:pt idx="70">
                  <c:v>0.13228756555322954</c:v>
                </c:pt>
                <c:pt idx="71">
                  <c:v>0.12639224659764536</c:v>
                </c:pt>
                <c:pt idx="72">
                  <c:v>0.11999999999999998</c:v>
                </c:pt>
                <c:pt idx="73">
                  <c:v>0.11302654555457317</c:v>
                </c:pt>
                <c:pt idx="74">
                  <c:v>0.10535653752852742</c:v>
                </c:pt>
                <c:pt idx="75">
                  <c:v>9.6824583655185426E-2</c:v>
                </c:pt>
                <c:pt idx="76">
                  <c:v>8.7177978870813466E-2</c:v>
                </c:pt>
                <c:pt idx="77">
                  <c:v>7.5993420767853301E-2</c:v>
                </c:pt>
                <c:pt idx="78">
                  <c:v>6.2449979983983994E-2</c:v>
                </c:pt>
                <c:pt idx="79">
                  <c:v>4.4440972086577969E-2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B6-4482-BCAD-10E7A302D544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Part2!$E$9:$E$24</c:f>
                <c:numCache>
                  <c:formatCode>General</c:formatCode>
                  <c:ptCount val="16"/>
                </c:numCache>
              </c:numRef>
            </c:plus>
            <c:minus>
              <c:numRef>
                <c:f>Part2!$E$9:$E$24</c:f>
                <c:numCache>
                  <c:formatCode>General</c:formatCode>
                  <c:ptCount val="16"/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Part2!$G$9:$G$24</c:f>
                <c:numCache>
                  <c:formatCode>General</c:formatCode>
                  <c:ptCount val="16"/>
                </c:numCache>
              </c:numRef>
            </c:plus>
            <c:minus>
              <c:numRef>
                <c:f>Part2!$G$9:$G$24</c:f>
                <c:numCache>
                  <c:formatCode>General</c:formatCode>
                  <c:ptCount val="16"/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Part2!$D$9:$D$24</c:f>
              <c:numCache>
                <c:formatCode>General</c:formatCode>
                <c:ptCount val="16"/>
                <c:pt idx="0">
                  <c:v>2.8000000000000001E-2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0.10299999999999999</c:v>
                </c:pt>
                <c:pt idx="4">
                  <c:v>0.128</c:v>
                </c:pt>
                <c:pt idx="5">
                  <c:v>0.151</c:v>
                </c:pt>
                <c:pt idx="6">
                  <c:v>0.17499999999999999</c:v>
                </c:pt>
                <c:pt idx="7">
                  <c:v>0.20100000000000001</c:v>
                </c:pt>
              </c:numCache>
            </c:numRef>
          </c:xVal>
          <c:yVal>
            <c:numRef>
              <c:f>Part2!$F$9:$F$24</c:f>
              <c:numCache>
                <c:formatCode>General</c:formatCode>
                <c:ptCount val="16"/>
                <c:pt idx="0">
                  <c:v>4.0000000000000001E-3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1.7999999999999999E-2</c:v>
                </c:pt>
                <c:pt idx="7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B6-4482-BCAD-10E7A302D544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Part2!$E$29:$E$44</c:f>
                <c:numCache>
                  <c:formatCode>General</c:formatCode>
                  <c:ptCount val="16"/>
                </c:numCache>
              </c:numRef>
            </c:plus>
            <c:minus>
              <c:numRef>
                <c:f>Part2!$E$29:$E$44</c:f>
                <c:numCache>
                  <c:formatCode>General</c:formatCode>
                  <c:ptCount val="16"/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Part2!$G$29:$G$44</c:f>
                <c:numCache>
                  <c:formatCode>General</c:formatCode>
                  <c:ptCount val="16"/>
                </c:numCache>
              </c:numRef>
            </c:plus>
            <c:minus>
              <c:numRef>
                <c:f>Part2!$G$29:$G$44</c:f>
                <c:numCache>
                  <c:formatCode>General</c:formatCode>
                  <c:ptCount val="16"/>
                </c:numCache>
              </c:numRef>
            </c:minus>
          </c:errBars>
          <c:xVal>
            <c:numRef>
              <c:f>Part2!$D$29:$D$44</c:f>
              <c:numCache>
                <c:formatCode>General</c:formatCode>
                <c:ptCount val="16"/>
                <c:pt idx="0">
                  <c:v>2.4E-2</c:v>
                </c:pt>
                <c:pt idx="1">
                  <c:v>4.7E-2</c:v>
                </c:pt>
                <c:pt idx="2">
                  <c:v>7.2999999999999995E-2</c:v>
                </c:pt>
                <c:pt idx="3">
                  <c:v>0.10100000000000001</c:v>
                </c:pt>
                <c:pt idx="4">
                  <c:v>0.127</c:v>
                </c:pt>
                <c:pt idx="5">
                  <c:v>0.152</c:v>
                </c:pt>
                <c:pt idx="6">
                  <c:v>0.17599999999999999</c:v>
                </c:pt>
                <c:pt idx="7">
                  <c:v>0.20200000000000001</c:v>
                </c:pt>
              </c:numCache>
            </c:numRef>
          </c:xVal>
          <c:yVal>
            <c:numRef>
              <c:f>Part2!$F$29:$F$44</c:f>
              <c:numCache>
                <c:formatCode>General</c:formatCode>
                <c:ptCount val="16"/>
                <c:pt idx="0">
                  <c:v>1.4E-2</c:v>
                </c:pt>
                <c:pt idx="1">
                  <c:v>1.7000000000000001E-2</c:v>
                </c:pt>
                <c:pt idx="2">
                  <c:v>2.1000000000000001E-2</c:v>
                </c:pt>
                <c:pt idx="3">
                  <c:v>0.02</c:v>
                </c:pt>
                <c:pt idx="4">
                  <c:v>1.6E-2</c:v>
                </c:pt>
                <c:pt idx="5">
                  <c:v>0.01</c:v>
                </c:pt>
                <c:pt idx="6">
                  <c:v>2E-3</c:v>
                </c:pt>
                <c:pt idx="7">
                  <c:v>-1.0999999999999999E-2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B6-4482-BCAD-10E7A302D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5904"/>
        <c:axId val="1"/>
      </c:scatterChart>
      <c:valAx>
        <c:axId val="1544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54495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466726</xdr:colOff>
      <xdr:row>6</xdr:row>
      <xdr:rowOff>95250</xdr:rowOff>
    </xdr:from>
    <xdr:to>
      <xdr:col>20</xdr:col>
      <xdr:colOff>66676</xdr:colOff>
      <xdr:row>34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18</xdr:row>
      <xdr:rowOff>38100</xdr:rowOff>
    </xdr:from>
    <xdr:to>
      <xdr:col>17</xdr:col>
      <xdr:colOff>47625</xdr:colOff>
      <xdr:row>41</xdr:row>
      <xdr:rowOff>85725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AQ86"/>
  <sheetViews>
    <sheetView zoomScaleNormal="100" workbookViewId="0">
      <selection activeCell="S3" sqref="S3:S4"/>
    </sheetView>
  </sheetViews>
  <sheetFormatPr defaultRowHeight="12.75" x14ac:dyDescent="0.2"/>
  <cols>
    <col min="1" max="1" width="3.85546875" style="1" customWidth="1"/>
    <col min="2" max="2" width="8.5703125" style="1" bestFit="1" customWidth="1"/>
    <col min="3" max="3" width="7.7109375" style="1" bestFit="1" customWidth="1"/>
    <col min="4" max="4" width="9.140625" style="1" bestFit="1" customWidth="1"/>
    <col min="5" max="5" width="9" style="1" bestFit="1" customWidth="1"/>
    <col min="6" max="6" width="8.42578125" style="1" bestFit="1" customWidth="1"/>
    <col min="7" max="7" width="9" style="1" bestFit="1" customWidth="1"/>
    <col min="8" max="9" width="9.140625" style="1"/>
    <col min="10" max="10" width="11.5703125" style="1" bestFit="1" customWidth="1"/>
    <col min="11" max="16384" width="9.140625" style="1"/>
  </cols>
  <sheetData>
    <row r="1" spans="1:43" x14ac:dyDescent="0.2">
      <c r="B1" s="28" t="s">
        <v>13</v>
      </c>
      <c r="C1" s="17">
        <v>0.2</v>
      </c>
      <c r="D1" s="24" t="s">
        <v>3</v>
      </c>
      <c r="E1" s="6">
        <f>AVERAGE(K2:K13)</f>
        <v>2.7353333333333336</v>
      </c>
      <c r="J1" s="1" t="s">
        <v>23</v>
      </c>
      <c r="K1" s="1" t="s">
        <v>24</v>
      </c>
      <c r="O1" s="1" t="s">
        <v>26</v>
      </c>
      <c r="Q1" s="1" t="s">
        <v>27</v>
      </c>
    </row>
    <row r="2" spans="1:43" ht="13.5" thickBot="1" x14ac:dyDescent="0.25">
      <c r="B2" s="29" t="s">
        <v>14</v>
      </c>
      <c r="C2" s="8">
        <f>SQRT(2)*_xlfn.STDEV.P(K17:K28)</f>
        <v>1.2247448713915902E-3</v>
      </c>
      <c r="D2" s="25" t="s">
        <v>11</v>
      </c>
      <c r="E2" s="9">
        <f>_xlfn.STDEV.P(K2:K13)/COUNT(K2:K13)</f>
        <v>1.7458062624967104E-4</v>
      </c>
      <c r="F2"/>
      <c r="J2" s="1">
        <v>2732</v>
      </c>
      <c r="K2" s="1">
        <f>J2/1000</f>
        <v>2.7320000000000002</v>
      </c>
      <c r="M2" s="22" t="s">
        <v>25</v>
      </c>
      <c r="N2" s="21"/>
      <c r="O2" s="22">
        <v>8.9999999999999993E-3</v>
      </c>
      <c r="P2" s="22"/>
      <c r="Q2" s="22">
        <v>-0.17799999999999999</v>
      </c>
    </row>
    <row r="3" spans="1:43" x14ac:dyDescent="0.2">
      <c r="B3" s="30" t="s">
        <v>15</v>
      </c>
      <c r="C3" s="19"/>
      <c r="D3" s="26" t="s">
        <v>4</v>
      </c>
      <c r="E3" s="7">
        <f>1/E1</f>
        <v>0.36558615647087495</v>
      </c>
      <c r="F3"/>
      <c r="J3" s="1">
        <v>2733</v>
      </c>
      <c r="K3" s="1">
        <f t="shared" ref="K3:K13" si="0">J3/1000</f>
        <v>2.7330000000000001</v>
      </c>
      <c r="M3" s="22">
        <v>6.5330000000000004</v>
      </c>
      <c r="N3" s="21"/>
      <c r="O3" s="21">
        <v>1.6E-2</v>
      </c>
      <c r="P3" s="22"/>
      <c r="Q3" s="22">
        <v>-0.13500000000000001</v>
      </c>
    </row>
    <row r="4" spans="1:43" ht="13.5" thickBot="1" x14ac:dyDescent="0.25">
      <c r="B4" s="29" t="s">
        <v>16</v>
      </c>
      <c r="C4" s="2"/>
      <c r="D4" s="27" t="s">
        <v>12</v>
      </c>
      <c r="E4" s="9"/>
      <c r="F4" s="4"/>
      <c r="J4" s="1">
        <v>2734</v>
      </c>
      <c r="K4" s="1">
        <f t="shared" si="0"/>
        <v>2.734</v>
      </c>
      <c r="M4" s="22">
        <v>6.5670000000000002</v>
      </c>
      <c r="N4" s="21"/>
      <c r="O4" s="21">
        <v>2.3E-2</v>
      </c>
      <c r="P4" s="22"/>
      <c r="Q4" s="22">
        <v>-9.2999999999999999E-2</v>
      </c>
    </row>
    <row r="5" spans="1:43" ht="13.5" thickBot="1" x14ac:dyDescent="0.25">
      <c r="F5" s="4"/>
      <c r="J5" s="1">
        <v>2738</v>
      </c>
      <c r="K5" s="1">
        <f t="shared" si="0"/>
        <v>2.738</v>
      </c>
      <c r="M5" s="22">
        <v>6.6</v>
      </c>
      <c r="N5" s="21"/>
      <c r="O5" s="21">
        <v>0.03</v>
      </c>
      <c r="P5" s="22"/>
      <c r="Q5" s="22">
        <v>-5.5E-2</v>
      </c>
      <c r="AN5" s="31" t="s">
        <v>1</v>
      </c>
      <c r="AO5" s="32"/>
      <c r="AP5" s="32"/>
      <c r="AQ5" s="33"/>
    </row>
    <row r="6" spans="1:43" x14ac:dyDescent="0.2">
      <c r="A6" s="38" t="s">
        <v>9</v>
      </c>
      <c r="B6" s="38"/>
      <c r="C6" s="38"/>
      <c r="D6" s="38"/>
      <c r="E6" s="38"/>
      <c r="F6" s="38"/>
      <c r="G6" s="38"/>
      <c r="J6" s="1">
        <v>2737</v>
      </c>
      <c r="K6" s="1">
        <f t="shared" si="0"/>
        <v>2.7370000000000001</v>
      </c>
      <c r="M6" s="22">
        <v>6.633</v>
      </c>
      <c r="N6" s="21"/>
      <c r="O6" s="21">
        <v>3.5999999999999997E-2</v>
      </c>
      <c r="P6" s="22"/>
      <c r="Q6" s="22">
        <v>-1.4999999999999999E-2</v>
      </c>
      <c r="AN6" s="17">
        <v>-1</v>
      </c>
      <c r="AO6" s="10">
        <f t="shared" ref="AO6:AO37" si="1">AN6*$C$1</f>
        <v>-0.2</v>
      </c>
      <c r="AP6" s="10">
        <f t="shared" ref="AP6:AP37" si="2">$C$1*SQRT(1-AN6^2)</f>
        <v>0</v>
      </c>
      <c r="AQ6" s="11">
        <f t="shared" ref="AQ6:AQ69" si="3">-AP6</f>
        <v>0</v>
      </c>
    </row>
    <row r="7" spans="1:43" x14ac:dyDescent="0.2">
      <c r="A7" s="39" t="s">
        <v>0</v>
      </c>
      <c r="B7" s="39"/>
      <c r="C7" s="39"/>
      <c r="D7" s="39"/>
      <c r="E7" s="39"/>
      <c r="F7" s="39"/>
      <c r="G7" s="39"/>
      <c r="J7" s="1">
        <v>2737</v>
      </c>
      <c r="K7" s="1">
        <f t="shared" si="0"/>
        <v>2.7370000000000001</v>
      </c>
      <c r="M7" s="22">
        <v>6.6669999999999998</v>
      </c>
      <c r="N7" s="21"/>
      <c r="O7" s="21">
        <v>4.2000000000000003E-2</v>
      </c>
      <c r="P7" s="22"/>
      <c r="Q7" s="22">
        <v>1.9E-2</v>
      </c>
      <c r="AN7" s="5">
        <v>-0.97499999999999998</v>
      </c>
      <c r="AO7" s="12">
        <f t="shared" si="1"/>
        <v>-0.19500000000000001</v>
      </c>
      <c r="AP7" s="12">
        <f t="shared" si="2"/>
        <v>4.4440972086577969E-2</v>
      </c>
      <c r="AQ7" s="13">
        <f t="shared" si="3"/>
        <v>-4.4440972086577969E-2</v>
      </c>
    </row>
    <row r="8" spans="1:43" x14ac:dyDescent="0.2">
      <c r="A8" s="21"/>
      <c r="B8" s="34" t="s">
        <v>2</v>
      </c>
      <c r="C8" s="34" t="s">
        <v>17</v>
      </c>
      <c r="D8" s="35" t="s">
        <v>5</v>
      </c>
      <c r="E8" s="34" t="s">
        <v>6</v>
      </c>
      <c r="F8" s="35" t="s">
        <v>7</v>
      </c>
      <c r="G8" s="35" t="s">
        <v>8</v>
      </c>
      <c r="J8" s="1">
        <v>2737</v>
      </c>
      <c r="K8" s="1">
        <f t="shared" si="0"/>
        <v>2.7370000000000001</v>
      </c>
      <c r="M8" s="22">
        <v>6.7</v>
      </c>
      <c r="N8" s="21"/>
      <c r="O8" s="21">
        <v>4.4999999999999998E-2</v>
      </c>
      <c r="P8" s="22"/>
      <c r="Q8" s="22">
        <v>5.3999999999999999E-2</v>
      </c>
      <c r="AN8" s="5">
        <v>-0.95</v>
      </c>
      <c r="AO8" s="12">
        <f t="shared" si="1"/>
        <v>-0.19</v>
      </c>
      <c r="AP8" s="12">
        <f t="shared" si="2"/>
        <v>6.2449979983983994E-2</v>
      </c>
      <c r="AQ8" s="13">
        <f t="shared" si="3"/>
        <v>-6.2449979983983994E-2</v>
      </c>
    </row>
    <row r="9" spans="1:43" x14ac:dyDescent="0.2">
      <c r="A9" s="21">
        <v>0</v>
      </c>
      <c r="B9" s="22">
        <v>6.5330000000000004</v>
      </c>
      <c r="C9" s="21">
        <f>B9-MIN(B$9:B$19)</f>
        <v>0</v>
      </c>
      <c r="D9" s="22">
        <f>O2</f>
        <v>8.9999999999999993E-3</v>
      </c>
      <c r="E9" s="22">
        <f>_xlfn.STDEV.P($J$17:$J$28)</f>
        <v>7.5920279826202489E-4</v>
      </c>
      <c r="F9" s="22">
        <f>Q2</f>
        <v>-0.17799999999999999</v>
      </c>
      <c r="G9" s="22">
        <f>_xlfn.STDEV.P($K$17:$K$28)</f>
        <v>8.6602540378443945E-4</v>
      </c>
      <c r="J9" s="1">
        <v>2735</v>
      </c>
      <c r="K9" s="1">
        <f t="shared" si="0"/>
        <v>2.7349999999999999</v>
      </c>
      <c r="M9" s="22">
        <v>6.7329999999999997</v>
      </c>
      <c r="N9" s="21"/>
      <c r="O9" s="21">
        <v>0.05</v>
      </c>
      <c r="P9" s="22"/>
      <c r="Q9" s="22">
        <v>8.7999999999999995E-2</v>
      </c>
      <c r="AN9" s="5">
        <v>-0.92500000000000004</v>
      </c>
      <c r="AO9" s="12">
        <f t="shared" si="1"/>
        <v>-0.18500000000000003</v>
      </c>
      <c r="AP9" s="12">
        <f t="shared" si="2"/>
        <v>7.5993420767853301E-2</v>
      </c>
      <c r="AQ9" s="13">
        <f t="shared" si="3"/>
        <v>-7.5993420767853301E-2</v>
      </c>
    </row>
    <row r="10" spans="1:43" x14ac:dyDescent="0.2">
      <c r="A10" s="21">
        <v>1</v>
      </c>
      <c r="B10" s="22">
        <v>6.5670000000000002</v>
      </c>
      <c r="C10" s="21">
        <f t="shared" ref="C10:C19" si="4">B10-MIN(B$9:B$19)</f>
        <v>3.3999999999999808E-2</v>
      </c>
      <c r="D10" s="22">
        <f t="shared" ref="D10:D19" si="5">O3</f>
        <v>1.6E-2</v>
      </c>
      <c r="E10" s="22">
        <f t="shared" ref="E10:E19" si="6">_xlfn.STDEV.P($J$17:$J$28)</f>
        <v>7.5920279826202489E-4</v>
      </c>
      <c r="F10" s="22">
        <f t="shared" ref="F10:F19" si="7">Q3</f>
        <v>-0.13500000000000001</v>
      </c>
      <c r="G10" s="22">
        <f t="shared" ref="G10:G19" si="8">_xlfn.STDEV.P($K$17:$K$28)</f>
        <v>8.6602540378443945E-4</v>
      </c>
      <c r="J10" s="1">
        <v>2732</v>
      </c>
      <c r="K10" s="1">
        <f t="shared" si="0"/>
        <v>2.7320000000000002</v>
      </c>
      <c r="M10" s="21">
        <v>6.7670000000000003</v>
      </c>
      <c r="N10" s="21"/>
      <c r="O10" s="21">
        <v>5.1999999999999998E-2</v>
      </c>
      <c r="P10" s="21"/>
      <c r="Q10" s="21">
        <v>0.123</v>
      </c>
      <c r="AN10" s="5">
        <v>-0.9</v>
      </c>
      <c r="AO10" s="12">
        <f t="shared" si="1"/>
        <v>-0.18000000000000002</v>
      </c>
      <c r="AP10" s="12">
        <f t="shared" si="2"/>
        <v>8.7177978870813466E-2</v>
      </c>
      <c r="AQ10" s="13">
        <f t="shared" si="3"/>
        <v>-8.7177978870813466E-2</v>
      </c>
    </row>
    <row r="11" spans="1:43" x14ac:dyDescent="0.2">
      <c r="A11" s="21">
        <v>2</v>
      </c>
      <c r="B11" s="22">
        <v>6.6</v>
      </c>
      <c r="C11" s="21">
        <f t="shared" si="4"/>
        <v>6.6999999999999282E-2</v>
      </c>
      <c r="D11" s="22">
        <f t="shared" si="5"/>
        <v>2.3E-2</v>
      </c>
      <c r="E11" s="22">
        <f t="shared" si="6"/>
        <v>7.5920279826202489E-4</v>
      </c>
      <c r="F11" s="22">
        <f t="shared" si="7"/>
        <v>-9.2999999999999999E-2</v>
      </c>
      <c r="G11" s="22">
        <f t="shared" si="8"/>
        <v>8.6602540378443945E-4</v>
      </c>
      <c r="J11" s="1">
        <v>2736</v>
      </c>
      <c r="K11" s="1">
        <f t="shared" si="0"/>
        <v>2.7360000000000002</v>
      </c>
      <c r="M11" s="21">
        <v>6.8</v>
      </c>
      <c r="N11" s="21"/>
      <c r="O11" s="21">
        <v>5.1999999999999998E-2</v>
      </c>
      <c r="P11" s="21"/>
      <c r="Q11" s="21">
        <v>0.156</v>
      </c>
      <c r="AN11" s="5">
        <v>-0.875</v>
      </c>
      <c r="AO11" s="12">
        <f t="shared" si="1"/>
        <v>-0.17500000000000002</v>
      </c>
      <c r="AP11" s="12">
        <f t="shared" si="2"/>
        <v>9.6824583655185426E-2</v>
      </c>
      <c r="AQ11" s="13">
        <f t="shared" si="3"/>
        <v>-9.6824583655185426E-2</v>
      </c>
    </row>
    <row r="12" spans="1:43" x14ac:dyDescent="0.2">
      <c r="A12" s="21">
        <v>3</v>
      </c>
      <c r="B12" s="22">
        <v>6.633</v>
      </c>
      <c r="C12" s="21">
        <f t="shared" si="4"/>
        <v>9.9999999999999645E-2</v>
      </c>
      <c r="D12" s="22">
        <f t="shared" si="5"/>
        <v>0.03</v>
      </c>
      <c r="E12" s="22">
        <f t="shared" si="6"/>
        <v>7.5920279826202489E-4</v>
      </c>
      <c r="F12" s="22">
        <f t="shared" si="7"/>
        <v>-5.5E-2</v>
      </c>
      <c r="G12" s="22">
        <f t="shared" si="8"/>
        <v>8.6602540378443945E-4</v>
      </c>
      <c r="J12" s="1">
        <v>2735</v>
      </c>
      <c r="K12" s="1">
        <f t="shared" si="0"/>
        <v>2.7349999999999999</v>
      </c>
      <c r="M12" s="21">
        <v>6.8330000000000002</v>
      </c>
      <c r="N12" s="21"/>
      <c r="O12" s="21">
        <v>5.2999999999999999E-2</v>
      </c>
      <c r="P12" s="21"/>
      <c r="Q12" s="21">
        <v>0.19</v>
      </c>
      <c r="AN12" s="5">
        <v>-0.85</v>
      </c>
      <c r="AO12" s="12">
        <f t="shared" si="1"/>
        <v>-0.17</v>
      </c>
      <c r="AP12" s="12">
        <f t="shared" si="2"/>
        <v>0.10535653752852742</v>
      </c>
      <c r="AQ12" s="13">
        <f t="shared" si="3"/>
        <v>-0.10535653752852742</v>
      </c>
    </row>
    <row r="13" spans="1:43" x14ac:dyDescent="0.2">
      <c r="A13" s="21">
        <v>4</v>
      </c>
      <c r="B13" s="22">
        <v>6.6669999999999998</v>
      </c>
      <c r="C13" s="21">
        <f t="shared" si="4"/>
        <v>0.13399999999999945</v>
      </c>
      <c r="D13" s="22">
        <f t="shared" si="5"/>
        <v>3.5999999999999997E-2</v>
      </c>
      <c r="E13" s="22">
        <f t="shared" si="6"/>
        <v>7.5920279826202489E-4</v>
      </c>
      <c r="F13" s="22">
        <f t="shared" si="7"/>
        <v>-1.4999999999999999E-2</v>
      </c>
      <c r="G13" s="22">
        <f t="shared" si="8"/>
        <v>8.6602540378443945E-4</v>
      </c>
      <c r="J13" s="1">
        <v>2738</v>
      </c>
      <c r="K13" s="1">
        <f t="shared" si="0"/>
        <v>2.738</v>
      </c>
      <c r="M13" s="3">
        <v>6.867</v>
      </c>
      <c r="N13" s="3"/>
      <c r="O13" s="3">
        <v>5.2999999999999999E-2</v>
      </c>
      <c r="AN13" s="5">
        <v>-0.82499999999999996</v>
      </c>
      <c r="AO13" s="12">
        <f t="shared" si="1"/>
        <v>-0.16500000000000001</v>
      </c>
      <c r="AP13" s="12">
        <f t="shared" si="2"/>
        <v>0.11302654555457317</v>
      </c>
      <c r="AQ13" s="13">
        <f t="shared" si="3"/>
        <v>-0.11302654555457317</v>
      </c>
    </row>
    <row r="14" spans="1:43" x14ac:dyDescent="0.2">
      <c r="A14" s="21">
        <v>5</v>
      </c>
      <c r="B14" s="22">
        <v>6.7</v>
      </c>
      <c r="C14" s="21">
        <f t="shared" si="4"/>
        <v>0.16699999999999982</v>
      </c>
      <c r="D14" s="22">
        <f t="shared" si="5"/>
        <v>4.2000000000000003E-2</v>
      </c>
      <c r="E14" s="22">
        <f t="shared" si="6"/>
        <v>7.5920279826202489E-4</v>
      </c>
      <c r="F14" s="22">
        <f t="shared" si="7"/>
        <v>1.9E-2</v>
      </c>
      <c r="G14" s="22">
        <f t="shared" si="8"/>
        <v>8.6602540378443945E-4</v>
      </c>
      <c r="M14" s="3"/>
      <c r="N14" s="3"/>
      <c r="O14" s="3"/>
      <c r="AN14" s="5">
        <v>-0.8</v>
      </c>
      <c r="AO14" s="12">
        <f t="shared" si="1"/>
        <v>-0.16000000000000003</v>
      </c>
      <c r="AP14" s="12">
        <f t="shared" si="2"/>
        <v>0.11999999999999998</v>
      </c>
      <c r="AQ14" s="13">
        <f t="shared" si="3"/>
        <v>-0.11999999999999998</v>
      </c>
    </row>
    <row r="15" spans="1:43" x14ac:dyDescent="0.2">
      <c r="A15" s="21">
        <v>6</v>
      </c>
      <c r="B15" s="22">
        <v>6.7329999999999997</v>
      </c>
      <c r="C15" s="21">
        <f t="shared" si="4"/>
        <v>0.19999999999999929</v>
      </c>
      <c r="D15" s="22">
        <f t="shared" si="5"/>
        <v>4.4999999999999998E-2</v>
      </c>
      <c r="E15" s="22">
        <f t="shared" si="6"/>
        <v>7.5920279826202489E-4</v>
      </c>
      <c r="F15" s="22">
        <f t="shared" si="7"/>
        <v>5.3999999999999999E-2</v>
      </c>
      <c r="G15" s="22">
        <f t="shared" si="8"/>
        <v>8.6602540378443945E-4</v>
      </c>
      <c r="M15" s="3"/>
      <c r="N15" s="3"/>
      <c r="O15" s="3"/>
      <c r="AN15" s="5">
        <v>-0.77500000000000002</v>
      </c>
      <c r="AO15" s="12">
        <f t="shared" si="1"/>
        <v>-0.15500000000000003</v>
      </c>
      <c r="AP15" s="12">
        <f t="shared" si="2"/>
        <v>0.12639224659764536</v>
      </c>
      <c r="AQ15" s="13">
        <f t="shared" si="3"/>
        <v>-0.12639224659764536</v>
      </c>
    </row>
    <row r="16" spans="1:43" x14ac:dyDescent="0.2">
      <c r="A16" s="21">
        <v>7</v>
      </c>
      <c r="B16" s="22">
        <v>6.7670000000000003</v>
      </c>
      <c r="C16" s="21">
        <f t="shared" si="4"/>
        <v>0.23399999999999999</v>
      </c>
      <c r="D16" s="22">
        <f t="shared" si="5"/>
        <v>0.05</v>
      </c>
      <c r="E16" s="22">
        <f t="shared" si="6"/>
        <v>7.5920279826202489E-4</v>
      </c>
      <c r="F16" s="22">
        <f t="shared" si="7"/>
        <v>8.7999999999999995E-2</v>
      </c>
      <c r="G16" s="22">
        <f t="shared" si="8"/>
        <v>8.6602540378443945E-4</v>
      </c>
      <c r="J16" s="1" t="s">
        <v>26</v>
      </c>
      <c r="K16" s="1" t="s">
        <v>27</v>
      </c>
      <c r="M16" s="3"/>
      <c r="N16" s="1" t="s">
        <v>25</v>
      </c>
      <c r="O16" s="1" t="s">
        <v>26</v>
      </c>
      <c r="P16" s="1" t="s">
        <v>27</v>
      </c>
      <c r="AN16" s="5">
        <v>-0.75</v>
      </c>
      <c r="AO16" s="12">
        <f t="shared" si="1"/>
        <v>-0.15000000000000002</v>
      </c>
      <c r="AP16" s="12">
        <f t="shared" si="2"/>
        <v>0.13228756555322954</v>
      </c>
      <c r="AQ16" s="13">
        <f t="shared" si="3"/>
        <v>-0.13228756555322954</v>
      </c>
    </row>
    <row r="17" spans="1:43" x14ac:dyDescent="0.2">
      <c r="A17" s="21">
        <v>8</v>
      </c>
      <c r="B17" s="21">
        <v>6.8</v>
      </c>
      <c r="C17" s="21">
        <f t="shared" si="4"/>
        <v>0.26699999999999946</v>
      </c>
      <c r="D17" s="22">
        <f t="shared" si="5"/>
        <v>5.1999999999999998E-2</v>
      </c>
      <c r="E17" s="22">
        <f t="shared" si="6"/>
        <v>7.5920279826202489E-4</v>
      </c>
      <c r="F17" s="22">
        <f t="shared" si="7"/>
        <v>0.123</v>
      </c>
      <c r="G17" s="22">
        <f t="shared" si="8"/>
        <v>8.6602540378443945E-4</v>
      </c>
      <c r="J17" s="1">
        <v>1.2E-2</v>
      </c>
      <c r="K17" s="1">
        <v>-0.17899999999999999</v>
      </c>
      <c r="M17" s="3"/>
      <c r="N17" s="1">
        <v>6.5330000000000004</v>
      </c>
      <c r="O17" s="1">
        <v>-1E-3</v>
      </c>
      <c r="P17" s="1">
        <v>-0.17799999999999999</v>
      </c>
      <c r="AN17" s="5">
        <v>-0.72499999999999998</v>
      </c>
      <c r="AO17" s="12">
        <f t="shared" si="1"/>
        <v>-0.14499999999999999</v>
      </c>
      <c r="AP17" s="12">
        <f t="shared" si="2"/>
        <v>0.13774977313955913</v>
      </c>
      <c r="AQ17" s="13">
        <f t="shared" si="3"/>
        <v>-0.13774977313955913</v>
      </c>
    </row>
    <row r="18" spans="1:43" x14ac:dyDescent="0.2">
      <c r="A18" s="21">
        <v>9</v>
      </c>
      <c r="B18" s="21">
        <v>6.8330000000000002</v>
      </c>
      <c r="C18" s="21">
        <f t="shared" si="4"/>
        <v>0.29999999999999982</v>
      </c>
      <c r="D18" s="22">
        <f t="shared" si="5"/>
        <v>5.1999999999999998E-2</v>
      </c>
      <c r="E18" s="22">
        <f t="shared" si="6"/>
        <v>7.5920279826202489E-4</v>
      </c>
      <c r="F18" s="22">
        <f t="shared" si="7"/>
        <v>0.156</v>
      </c>
      <c r="G18" s="22">
        <f t="shared" si="8"/>
        <v>8.6602540378443945E-4</v>
      </c>
      <c r="J18" s="1">
        <v>1.0999999999999999E-2</v>
      </c>
      <c r="K18" s="1">
        <v>-0.17799999999999999</v>
      </c>
      <c r="M18" s="3" t="s">
        <v>28</v>
      </c>
      <c r="N18" s="1">
        <v>6.5670000000000002</v>
      </c>
      <c r="O18" s="1">
        <v>-2E-3</v>
      </c>
      <c r="P18" s="1">
        <v>-0.13600000000000001</v>
      </c>
      <c r="AN18" s="5">
        <v>-0.7</v>
      </c>
      <c r="AO18" s="12">
        <f t="shared" si="1"/>
        <v>-0.13999999999999999</v>
      </c>
      <c r="AP18" s="12">
        <f t="shared" si="2"/>
        <v>0.14282856857085699</v>
      </c>
      <c r="AQ18" s="13">
        <f t="shared" si="3"/>
        <v>-0.14282856857085699</v>
      </c>
    </row>
    <row r="19" spans="1:43" x14ac:dyDescent="0.2">
      <c r="A19" s="21">
        <v>10</v>
      </c>
      <c r="B19" s="21">
        <v>6.867</v>
      </c>
      <c r="C19" s="21">
        <f t="shared" si="4"/>
        <v>0.33399999999999963</v>
      </c>
      <c r="D19" s="22">
        <f t="shared" si="5"/>
        <v>5.2999999999999999E-2</v>
      </c>
      <c r="E19" s="22">
        <f t="shared" si="6"/>
        <v>7.5920279826202489E-4</v>
      </c>
      <c r="F19" s="22">
        <f t="shared" si="7"/>
        <v>0.19</v>
      </c>
      <c r="G19" s="22">
        <f t="shared" si="8"/>
        <v>8.6602540378443945E-4</v>
      </c>
      <c r="J19" s="1">
        <v>1.2E-2</v>
      </c>
      <c r="K19" s="1">
        <v>-0.17899999999999999</v>
      </c>
      <c r="M19" s="3" t="s">
        <v>28</v>
      </c>
      <c r="N19" s="1">
        <v>6.6</v>
      </c>
      <c r="O19" s="1">
        <v>4.0000000000000001E-3</v>
      </c>
      <c r="P19" s="1">
        <v>-9.6000000000000002E-2</v>
      </c>
      <c r="AN19" s="5">
        <v>-0.67500000000000004</v>
      </c>
      <c r="AO19" s="12">
        <f t="shared" si="1"/>
        <v>-0.13500000000000001</v>
      </c>
      <c r="AP19" s="12">
        <f t="shared" si="2"/>
        <v>0.14756354563373705</v>
      </c>
      <c r="AQ19" s="13">
        <f t="shared" si="3"/>
        <v>-0.14756354563373705</v>
      </c>
    </row>
    <row r="20" spans="1:43" x14ac:dyDescent="0.2">
      <c r="A20" s="21">
        <v>11</v>
      </c>
      <c r="B20" s="20"/>
      <c r="C20" s="21"/>
      <c r="D20" s="21"/>
      <c r="E20" s="21"/>
      <c r="F20" s="21"/>
      <c r="G20" s="23"/>
      <c r="J20" s="1">
        <v>1.0999999999999999E-2</v>
      </c>
      <c r="K20" s="1">
        <v>-0.17799999999999999</v>
      </c>
      <c r="M20" s="3"/>
      <c r="N20" s="1">
        <v>6.633</v>
      </c>
      <c r="O20" s="1">
        <v>1.4E-2</v>
      </c>
      <c r="P20" s="1">
        <v>-6.0999999999999999E-2</v>
      </c>
      <c r="AN20" s="5">
        <v>-0.65</v>
      </c>
      <c r="AO20" s="12">
        <f t="shared" si="1"/>
        <v>-0.13</v>
      </c>
      <c r="AP20" s="12">
        <f t="shared" si="2"/>
        <v>0.15198684153570663</v>
      </c>
      <c r="AQ20" s="13">
        <f t="shared" si="3"/>
        <v>-0.15198684153570663</v>
      </c>
    </row>
    <row r="21" spans="1:43" x14ac:dyDescent="0.2">
      <c r="A21" s="21">
        <v>12</v>
      </c>
      <c r="B21" s="20"/>
      <c r="C21" s="21"/>
      <c r="D21" s="21"/>
      <c r="E21" s="23"/>
      <c r="F21" s="21"/>
      <c r="G21" s="23"/>
      <c r="J21" s="1">
        <v>1.2E-2</v>
      </c>
      <c r="K21" s="1">
        <v>-0.17899999999999999</v>
      </c>
      <c r="M21" s="3"/>
      <c r="N21" s="1">
        <v>6.6669999999999998</v>
      </c>
      <c r="O21" s="1">
        <v>2.9000000000000001E-2</v>
      </c>
      <c r="P21" s="1">
        <v>-2.5999999999999999E-2</v>
      </c>
      <c r="AN21" s="5">
        <v>-0.625</v>
      </c>
      <c r="AO21" s="12">
        <f t="shared" si="1"/>
        <v>-0.125</v>
      </c>
      <c r="AP21" s="12">
        <f t="shared" si="2"/>
        <v>0.15612494995995996</v>
      </c>
      <c r="AQ21" s="13">
        <f t="shared" si="3"/>
        <v>-0.15612494995995996</v>
      </c>
    </row>
    <row r="22" spans="1:43" x14ac:dyDescent="0.2">
      <c r="A22" s="21">
        <v>13</v>
      </c>
      <c r="B22" s="20"/>
      <c r="C22" s="21"/>
      <c r="D22" s="21"/>
      <c r="E22" s="23"/>
      <c r="F22" s="21"/>
      <c r="G22" s="23"/>
      <c r="J22" s="1">
        <v>0.01</v>
      </c>
      <c r="K22" s="1">
        <v>-0.18</v>
      </c>
      <c r="M22" s="3"/>
      <c r="N22" s="1">
        <v>6.7</v>
      </c>
      <c r="O22" s="1">
        <v>4.5999999999999999E-2</v>
      </c>
      <c r="P22" s="1">
        <v>1E-3</v>
      </c>
      <c r="AN22" s="5">
        <v>-0.6</v>
      </c>
      <c r="AO22" s="12">
        <f t="shared" si="1"/>
        <v>-0.12</v>
      </c>
      <c r="AP22" s="12">
        <f t="shared" si="2"/>
        <v>0.16000000000000003</v>
      </c>
      <c r="AQ22" s="13">
        <f t="shared" si="3"/>
        <v>-0.16000000000000003</v>
      </c>
    </row>
    <row r="23" spans="1:43" x14ac:dyDescent="0.2">
      <c r="A23" s="21">
        <v>14</v>
      </c>
      <c r="B23" s="20"/>
      <c r="C23" s="21"/>
      <c r="D23" s="21"/>
      <c r="E23" s="23"/>
      <c r="F23" s="21"/>
      <c r="G23" s="23"/>
      <c r="J23" s="1">
        <v>0.01</v>
      </c>
      <c r="K23" s="1">
        <v>-0.17799999999999999</v>
      </c>
      <c r="N23" s="1">
        <v>6.7329999999999997</v>
      </c>
      <c r="O23" s="1">
        <v>6.5000000000000002E-2</v>
      </c>
      <c r="P23" s="1">
        <v>2.7E-2</v>
      </c>
      <c r="AN23" s="5">
        <v>-0.57499999999999996</v>
      </c>
      <c r="AO23" s="12">
        <f t="shared" si="1"/>
        <v>-0.11499999999999999</v>
      </c>
      <c r="AP23" s="12">
        <f t="shared" si="2"/>
        <v>0.16363068171953574</v>
      </c>
      <c r="AQ23" s="13">
        <f t="shared" si="3"/>
        <v>-0.16363068171953574</v>
      </c>
    </row>
    <row r="24" spans="1:43" x14ac:dyDescent="0.2">
      <c r="A24" s="21">
        <v>15</v>
      </c>
      <c r="B24" s="20"/>
      <c r="C24" s="21"/>
      <c r="D24" s="21"/>
      <c r="E24" s="23"/>
      <c r="F24" s="21"/>
      <c r="G24" s="23"/>
      <c r="J24" s="1">
        <v>0.01</v>
      </c>
      <c r="K24" s="1">
        <v>-0.17799999999999999</v>
      </c>
      <c r="N24" s="1">
        <v>6.7670000000000003</v>
      </c>
      <c r="O24" s="1">
        <v>0.09</v>
      </c>
      <c r="P24" s="1">
        <v>4.7E-2</v>
      </c>
      <c r="AN24" s="5">
        <v>-0.55000000000000004</v>
      </c>
      <c r="AO24" s="12">
        <f t="shared" si="1"/>
        <v>-0.11000000000000001</v>
      </c>
      <c r="AP24" s="12">
        <f t="shared" si="2"/>
        <v>0.16703293088490068</v>
      </c>
      <c r="AQ24" s="13">
        <f t="shared" si="3"/>
        <v>-0.16703293088490068</v>
      </c>
    </row>
    <row r="25" spans="1:43" x14ac:dyDescent="0.2">
      <c r="C25" s="12"/>
      <c r="D25" s="18"/>
      <c r="E25" s="18"/>
      <c r="F25" s="18"/>
      <c r="J25" s="1">
        <v>0.01</v>
      </c>
      <c r="K25" s="1">
        <v>-0.18</v>
      </c>
      <c r="N25" s="1">
        <v>6.8</v>
      </c>
      <c r="O25" s="1">
        <v>0.115</v>
      </c>
      <c r="P25" s="1">
        <v>6.9000000000000006E-2</v>
      </c>
      <c r="AN25" s="5">
        <v>-0.52500000000000002</v>
      </c>
      <c r="AO25" s="12">
        <f t="shared" si="1"/>
        <v>-0.10500000000000001</v>
      </c>
      <c r="AP25" s="12">
        <f t="shared" si="2"/>
        <v>0.17022044530549202</v>
      </c>
      <c r="AQ25" s="13">
        <f t="shared" si="3"/>
        <v>-0.17022044530549202</v>
      </c>
    </row>
    <row r="26" spans="1:43" x14ac:dyDescent="0.2">
      <c r="A26" s="40" t="s">
        <v>10</v>
      </c>
      <c r="B26" s="40"/>
      <c r="C26" s="40"/>
      <c r="D26" s="40"/>
      <c r="E26" s="40"/>
      <c r="F26" s="40"/>
      <c r="G26" s="40"/>
      <c r="J26" s="1">
        <v>1.0999999999999999E-2</v>
      </c>
      <c r="K26" s="1">
        <v>-0.17699999999999999</v>
      </c>
      <c r="N26" s="1">
        <v>6.8330000000000002</v>
      </c>
      <c r="O26" s="1">
        <v>0.14199999999999999</v>
      </c>
      <c r="P26" s="1">
        <v>8.4000000000000005E-2</v>
      </c>
      <c r="AN26" s="5">
        <v>-0.5</v>
      </c>
      <c r="AO26" s="12">
        <f t="shared" si="1"/>
        <v>-0.1</v>
      </c>
      <c r="AP26" s="12">
        <f t="shared" si="2"/>
        <v>0.17320508075688773</v>
      </c>
      <c r="AQ26" s="13">
        <f t="shared" si="3"/>
        <v>-0.17320508075688773</v>
      </c>
    </row>
    <row r="27" spans="1:43" x14ac:dyDescent="0.2">
      <c r="A27" s="41" t="s">
        <v>0</v>
      </c>
      <c r="B27" s="41"/>
      <c r="C27" s="41"/>
      <c r="D27" s="41"/>
      <c r="E27" s="41"/>
      <c r="F27" s="41"/>
      <c r="G27" s="41"/>
      <c r="J27" s="1">
        <v>1.0999999999999999E-2</v>
      </c>
      <c r="K27" s="1">
        <v>-0.17799999999999999</v>
      </c>
      <c r="N27" s="1">
        <v>6.867</v>
      </c>
      <c r="O27" s="1">
        <v>0.17299999999999999</v>
      </c>
      <c r="P27" s="1">
        <v>9.6000000000000002E-2</v>
      </c>
      <c r="AN27" s="5">
        <v>-0.47499999999999998</v>
      </c>
      <c r="AO27" s="12">
        <f t="shared" si="1"/>
        <v>-9.5000000000000001E-2</v>
      </c>
      <c r="AP27" s="12">
        <f t="shared" si="2"/>
        <v>0.17599715906798041</v>
      </c>
      <c r="AQ27" s="13">
        <f t="shared" si="3"/>
        <v>-0.17599715906798041</v>
      </c>
    </row>
    <row r="28" spans="1:43" x14ac:dyDescent="0.2">
      <c r="A28" s="21"/>
      <c r="B28" s="36" t="s">
        <v>2</v>
      </c>
      <c r="C28" s="36" t="s">
        <v>17</v>
      </c>
      <c r="D28" s="37" t="s">
        <v>18</v>
      </c>
      <c r="E28" s="36" t="s">
        <v>19</v>
      </c>
      <c r="F28" s="37" t="s">
        <v>20</v>
      </c>
      <c r="G28" s="37" t="s">
        <v>21</v>
      </c>
      <c r="I28" s="1">
        <v>12</v>
      </c>
      <c r="J28" s="1">
        <v>1.0999999999999999E-2</v>
      </c>
      <c r="K28" s="1">
        <v>-0.17799999999999999</v>
      </c>
      <c r="N28"/>
      <c r="O28"/>
      <c r="AN28" s="5">
        <v>-0.45</v>
      </c>
      <c r="AO28" s="12">
        <f t="shared" si="1"/>
        <v>-9.0000000000000011E-2</v>
      </c>
      <c r="AP28" s="12">
        <f t="shared" si="2"/>
        <v>0.17860571099491751</v>
      </c>
      <c r="AQ28" s="13">
        <f t="shared" si="3"/>
        <v>-0.17860571099491751</v>
      </c>
    </row>
    <row r="29" spans="1:43" x14ac:dyDescent="0.2">
      <c r="A29" s="21">
        <v>0</v>
      </c>
      <c r="B29" s="20">
        <f t="shared" ref="B29:B39" si="9">N17</f>
        <v>6.5330000000000004</v>
      </c>
      <c r="C29" s="21">
        <f>B29-MIN(B$9:B$19)</f>
        <v>0</v>
      </c>
      <c r="D29" s="22">
        <f t="shared" ref="D29:D39" si="10">O17</f>
        <v>-1E-3</v>
      </c>
      <c r="E29" s="22">
        <f>_xlfn.STDEV.P($J$17:$J$28)</f>
        <v>7.5920279826202489E-4</v>
      </c>
      <c r="F29" s="22">
        <f t="shared" ref="F29:F39" si="11">P17</f>
        <v>-0.17799999999999999</v>
      </c>
      <c r="G29" s="22">
        <f>_xlfn.STDEV.P($K$17:$K$28)</f>
        <v>8.6602540378443945E-4</v>
      </c>
      <c r="N29"/>
      <c r="O29"/>
      <c r="AN29" s="5">
        <v>-0.42499999999999899</v>
      </c>
      <c r="AO29" s="12">
        <f t="shared" si="1"/>
        <v>-8.4999999999999798E-2</v>
      </c>
      <c r="AP29" s="12">
        <f t="shared" si="2"/>
        <v>0.18103866990231685</v>
      </c>
      <c r="AQ29" s="13">
        <f t="shared" si="3"/>
        <v>-0.18103866990231685</v>
      </c>
    </row>
    <row r="30" spans="1:43" x14ac:dyDescent="0.2">
      <c r="A30" s="21">
        <v>1</v>
      </c>
      <c r="B30" s="20">
        <f t="shared" si="9"/>
        <v>6.5670000000000002</v>
      </c>
      <c r="C30" s="21">
        <f t="shared" ref="C30:C39" si="12">B30-MIN(B$9:B$19)</f>
        <v>3.3999999999999808E-2</v>
      </c>
      <c r="D30" s="22">
        <f t="shared" si="10"/>
        <v>-2E-3</v>
      </c>
      <c r="E30" s="22">
        <f t="shared" ref="E30:E39" si="13">_xlfn.STDEV.P($J$17:$J$28)</f>
        <v>7.5920279826202489E-4</v>
      </c>
      <c r="F30" s="22">
        <f t="shared" si="11"/>
        <v>-0.13600000000000001</v>
      </c>
      <c r="G30" s="22">
        <f t="shared" ref="G30:G39" si="14">_xlfn.STDEV.P($K$17:$K$28)</f>
        <v>8.6602540378443945E-4</v>
      </c>
      <c r="N30"/>
      <c r="O30"/>
      <c r="AN30" s="5">
        <v>-0.39999999999999902</v>
      </c>
      <c r="AO30" s="12">
        <f t="shared" si="1"/>
        <v>-7.9999999999999807E-2</v>
      </c>
      <c r="AP30" s="12">
        <f t="shared" si="2"/>
        <v>0.18330302779823371</v>
      </c>
      <c r="AQ30" s="13">
        <f t="shared" si="3"/>
        <v>-0.18330302779823371</v>
      </c>
    </row>
    <row r="31" spans="1:43" x14ac:dyDescent="0.2">
      <c r="A31" s="21">
        <v>2</v>
      </c>
      <c r="B31" s="20">
        <f t="shared" si="9"/>
        <v>6.6</v>
      </c>
      <c r="C31" s="21">
        <f t="shared" si="12"/>
        <v>6.6999999999999282E-2</v>
      </c>
      <c r="D31" s="22">
        <f t="shared" si="10"/>
        <v>4.0000000000000001E-3</v>
      </c>
      <c r="E31" s="22">
        <f t="shared" si="13"/>
        <v>7.5920279826202489E-4</v>
      </c>
      <c r="F31" s="22">
        <f t="shared" si="11"/>
        <v>-9.6000000000000002E-2</v>
      </c>
      <c r="G31" s="22">
        <f t="shared" si="14"/>
        <v>8.6602540378443945E-4</v>
      </c>
      <c r="N31"/>
      <c r="O31"/>
      <c r="AN31" s="5">
        <v>-0.374999999999999</v>
      </c>
      <c r="AO31" s="12">
        <f t="shared" si="1"/>
        <v>-7.4999999999999803E-2</v>
      </c>
      <c r="AP31" s="12">
        <f t="shared" si="2"/>
        <v>0.18540496217739166</v>
      </c>
      <c r="AQ31" s="13">
        <f t="shared" si="3"/>
        <v>-0.18540496217739166</v>
      </c>
    </row>
    <row r="32" spans="1:43" x14ac:dyDescent="0.2">
      <c r="A32" s="21">
        <v>3</v>
      </c>
      <c r="B32" s="20">
        <f t="shared" si="9"/>
        <v>6.633</v>
      </c>
      <c r="C32" s="21">
        <f t="shared" si="12"/>
        <v>9.9999999999999645E-2</v>
      </c>
      <c r="D32" s="22">
        <f t="shared" si="10"/>
        <v>1.4E-2</v>
      </c>
      <c r="E32" s="22">
        <f t="shared" si="13"/>
        <v>7.5920279826202489E-4</v>
      </c>
      <c r="F32" s="22">
        <f t="shared" si="11"/>
        <v>-6.0999999999999999E-2</v>
      </c>
      <c r="G32" s="22">
        <f t="shared" si="14"/>
        <v>8.6602540378443945E-4</v>
      </c>
      <c r="N32"/>
      <c r="O32"/>
      <c r="AN32" s="5">
        <v>-0.34999999999999898</v>
      </c>
      <c r="AO32" s="12">
        <f t="shared" si="1"/>
        <v>-6.9999999999999798E-2</v>
      </c>
      <c r="AP32" s="12">
        <f t="shared" si="2"/>
        <v>0.18734993995195204</v>
      </c>
      <c r="AQ32" s="13">
        <f t="shared" si="3"/>
        <v>-0.18734993995195204</v>
      </c>
    </row>
    <row r="33" spans="1:43" x14ac:dyDescent="0.2">
      <c r="A33" s="21">
        <v>4</v>
      </c>
      <c r="B33" s="20">
        <f t="shared" si="9"/>
        <v>6.6669999999999998</v>
      </c>
      <c r="C33" s="21">
        <f t="shared" si="12"/>
        <v>0.13399999999999945</v>
      </c>
      <c r="D33" s="22">
        <f t="shared" si="10"/>
        <v>2.9000000000000001E-2</v>
      </c>
      <c r="E33" s="22">
        <f t="shared" si="13"/>
        <v>7.5920279826202489E-4</v>
      </c>
      <c r="F33" s="22">
        <f t="shared" si="11"/>
        <v>-2.5999999999999999E-2</v>
      </c>
      <c r="G33" s="22">
        <f t="shared" si="14"/>
        <v>8.6602540378443945E-4</v>
      </c>
      <c r="H33" s="16"/>
      <c r="I33" s="16"/>
      <c r="J33" s="16"/>
      <c r="K33" s="16"/>
      <c r="N33"/>
      <c r="O33"/>
      <c r="AN33" s="5">
        <v>-0.32499999999999901</v>
      </c>
      <c r="AO33" s="12">
        <f t="shared" si="1"/>
        <v>-6.4999999999999808E-2</v>
      </c>
      <c r="AP33" s="12">
        <f t="shared" si="2"/>
        <v>0.18914280319377744</v>
      </c>
      <c r="AQ33" s="13">
        <f t="shared" si="3"/>
        <v>-0.18914280319377744</v>
      </c>
    </row>
    <row r="34" spans="1:43" x14ac:dyDescent="0.2">
      <c r="A34" s="21">
        <v>5</v>
      </c>
      <c r="B34" s="20">
        <f t="shared" si="9"/>
        <v>6.7</v>
      </c>
      <c r="C34" s="21">
        <f t="shared" si="12"/>
        <v>0.16699999999999982</v>
      </c>
      <c r="D34" s="22">
        <f t="shared" si="10"/>
        <v>4.5999999999999999E-2</v>
      </c>
      <c r="E34" s="22">
        <f t="shared" si="13"/>
        <v>7.5920279826202489E-4</v>
      </c>
      <c r="F34" s="22">
        <f t="shared" si="11"/>
        <v>1E-3</v>
      </c>
      <c r="G34" s="22">
        <f t="shared" si="14"/>
        <v>8.6602540378443945E-4</v>
      </c>
      <c r="H34" s="16"/>
      <c r="I34" s="16"/>
      <c r="J34" s="16"/>
      <c r="K34" s="16"/>
      <c r="AN34" s="5">
        <v>-0.29999999999999899</v>
      </c>
      <c r="AO34" s="12">
        <f t="shared" si="1"/>
        <v>-5.9999999999999803E-2</v>
      </c>
      <c r="AP34" s="12">
        <f t="shared" si="2"/>
        <v>0.19078784028338922</v>
      </c>
      <c r="AQ34" s="13">
        <f t="shared" si="3"/>
        <v>-0.19078784028338922</v>
      </c>
    </row>
    <row r="35" spans="1:43" x14ac:dyDescent="0.2">
      <c r="A35" s="21">
        <v>6</v>
      </c>
      <c r="B35" s="20">
        <f t="shared" si="9"/>
        <v>6.7329999999999997</v>
      </c>
      <c r="C35" s="21">
        <f t="shared" si="12"/>
        <v>0.19999999999999929</v>
      </c>
      <c r="D35" s="22">
        <f t="shared" si="10"/>
        <v>6.5000000000000002E-2</v>
      </c>
      <c r="E35" s="22">
        <f t="shared" si="13"/>
        <v>7.5920279826202489E-4</v>
      </c>
      <c r="F35" s="22">
        <f t="shared" si="11"/>
        <v>2.7E-2</v>
      </c>
      <c r="G35" s="22">
        <f t="shared" si="14"/>
        <v>8.6602540378443945E-4</v>
      </c>
      <c r="H35" s="16"/>
      <c r="I35" s="16"/>
      <c r="J35" s="16"/>
      <c r="K35" s="16"/>
      <c r="AN35" s="5">
        <v>-0.27499999999999902</v>
      </c>
      <c r="AO35" s="12">
        <f t="shared" si="1"/>
        <v>-5.4999999999999806E-2</v>
      </c>
      <c r="AP35" s="12">
        <f t="shared" si="2"/>
        <v>0.19228884523029416</v>
      </c>
      <c r="AQ35" s="13">
        <f t="shared" si="3"/>
        <v>-0.19228884523029416</v>
      </c>
    </row>
    <row r="36" spans="1:43" x14ac:dyDescent="0.2">
      <c r="A36" s="21">
        <v>7</v>
      </c>
      <c r="B36" s="20">
        <f t="shared" si="9"/>
        <v>6.7670000000000003</v>
      </c>
      <c r="C36" s="21">
        <f t="shared" si="12"/>
        <v>0.23399999999999999</v>
      </c>
      <c r="D36" s="22">
        <f t="shared" si="10"/>
        <v>0.09</v>
      </c>
      <c r="E36" s="22">
        <f t="shared" si="13"/>
        <v>7.5920279826202489E-4</v>
      </c>
      <c r="F36" s="22">
        <f t="shared" si="11"/>
        <v>4.7E-2</v>
      </c>
      <c r="G36" s="22">
        <f t="shared" si="14"/>
        <v>8.6602540378443945E-4</v>
      </c>
      <c r="H36" s="16"/>
      <c r="I36" s="16"/>
      <c r="J36" s="16"/>
      <c r="K36" s="16"/>
      <c r="AN36" s="5">
        <v>-0.249999999999999</v>
      </c>
      <c r="AO36" s="12">
        <f t="shared" si="1"/>
        <v>-4.9999999999999802E-2</v>
      </c>
      <c r="AP36" s="12">
        <f t="shared" si="2"/>
        <v>0.19364916731037091</v>
      </c>
      <c r="AQ36" s="13">
        <f t="shared" si="3"/>
        <v>-0.19364916731037091</v>
      </c>
    </row>
    <row r="37" spans="1:43" x14ac:dyDescent="0.2">
      <c r="A37" s="21">
        <v>8</v>
      </c>
      <c r="B37" s="20">
        <f t="shared" si="9"/>
        <v>6.8</v>
      </c>
      <c r="C37" s="21">
        <f t="shared" si="12"/>
        <v>0.26699999999999946</v>
      </c>
      <c r="D37" s="22">
        <f t="shared" si="10"/>
        <v>0.115</v>
      </c>
      <c r="E37" s="22">
        <f t="shared" si="13"/>
        <v>7.5920279826202489E-4</v>
      </c>
      <c r="F37" s="22">
        <f t="shared" si="11"/>
        <v>6.9000000000000006E-2</v>
      </c>
      <c r="G37" s="22">
        <f t="shared" si="14"/>
        <v>8.6602540378443945E-4</v>
      </c>
      <c r="AN37" s="5">
        <v>-0.22499999999999901</v>
      </c>
      <c r="AO37" s="12">
        <f t="shared" si="1"/>
        <v>-4.4999999999999804E-2</v>
      </c>
      <c r="AP37" s="12">
        <f t="shared" si="2"/>
        <v>0.19487175269905083</v>
      </c>
      <c r="AQ37" s="13">
        <f t="shared" si="3"/>
        <v>-0.19487175269905083</v>
      </c>
    </row>
    <row r="38" spans="1:43" x14ac:dyDescent="0.2">
      <c r="A38" s="21">
        <v>9</v>
      </c>
      <c r="B38" s="20">
        <f t="shared" si="9"/>
        <v>6.8330000000000002</v>
      </c>
      <c r="C38" s="21">
        <f t="shared" si="12"/>
        <v>0.29999999999999982</v>
      </c>
      <c r="D38" s="22">
        <f t="shared" si="10"/>
        <v>0.14199999999999999</v>
      </c>
      <c r="E38" s="22">
        <f t="shared" si="13"/>
        <v>7.5920279826202489E-4</v>
      </c>
      <c r="F38" s="22">
        <f t="shared" si="11"/>
        <v>8.4000000000000005E-2</v>
      </c>
      <c r="G38" s="22">
        <f t="shared" si="14"/>
        <v>8.6602540378443945E-4</v>
      </c>
      <c r="AN38" s="5">
        <v>-0.19999999999999901</v>
      </c>
      <c r="AO38" s="12">
        <f t="shared" ref="AO38:AO69" si="15">AN38*$C$1</f>
        <v>-3.9999999999999807E-2</v>
      </c>
      <c r="AP38" s="12">
        <f t="shared" ref="AP38:AP69" si="16">$C$1*SQRT(1-AN38^2)</f>
        <v>0.19595917942265428</v>
      </c>
      <c r="AQ38" s="13">
        <f t="shared" si="3"/>
        <v>-0.19595917942265428</v>
      </c>
    </row>
    <row r="39" spans="1:43" x14ac:dyDescent="0.2">
      <c r="A39" s="21">
        <v>10</v>
      </c>
      <c r="B39" s="20">
        <f t="shared" si="9"/>
        <v>6.867</v>
      </c>
      <c r="C39" s="21">
        <f t="shared" si="12"/>
        <v>0.33399999999999963</v>
      </c>
      <c r="D39" s="22">
        <f t="shared" si="10"/>
        <v>0.17299999999999999</v>
      </c>
      <c r="E39" s="22">
        <f t="shared" si="13"/>
        <v>7.5920279826202489E-4</v>
      </c>
      <c r="F39" s="22">
        <f t="shared" si="11"/>
        <v>9.6000000000000002E-2</v>
      </c>
      <c r="G39" s="22">
        <f t="shared" si="14"/>
        <v>8.6602540378443945E-4</v>
      </c>
      <c r="AN39" s="5">
        <v>-0.17499999999999899</v>
      </c>
      <c r="AO39" s="12">
        <f t="shared" si="15"/>
        <v>-3.4999999999999802E-2</v>
      </c>
      <c r="AP39" s="12">
        <f t="shared" si="16"/>
        <v>0.19691368667515219</v>
      </c>
      <c r="AQ39" s="13">
        <f t="shared" si="3"/>
        <v>-0.19691368667515219</v>
      </c>
    </row>
    <row r="40" spans="1:43" x14ac:dyDescent="0.2">
      <c r="A40" s="21">
        <v>11</v>
      </c>
      <c r="B40" s="20"/>
      <c r="C40" s="21"/>
      <c r="D40" s="22"/>
      <c r="E40" s="21"/>
      <c r="F40" s="22"/>
      <c r="G40" s="23"/>
      <c r="AN40" s="5">
        <v>-0.149999999999999</v>
      </c>
      <c r="AO40" s="12">
        <f t="shared" si="15"/>
        <v>-2.9999999999999801E-2</v>
      </c>
      <c r="AP40" s="12">
        <f t="shared" si="16"/>
        <v>0.19773719933285194</v>
      </c>
      <c r="AQ40" s="13">
        <f t="shared" si="3"/>
        <v>-0.19773719933285194</v>
      </c>
    </row>
    <row r="41" spans="1:43" x14ac:dyDescent="0.2">
      <c r="A41" s="21">
        <v>12</v>
      </c>
      <c r="B41" s="20"/>
      <c r="C41" s="21"/>
      <c r="D41" s="22"/>
      <c r="E41" s="23"/>
      <c r="F41" s="22"/>
      <c r="G41" s="23"/>
      <c r="AN41" s="5">
        <v>-0.124999999999999</v>
      </c>
      <c r="AO41" s="12">
        <f t="shared" si="15"/>
        <v>-2.49999999999998E-2</v>
      </c>
      <c r="AP41" s="12">
        <f t="shared" si="16"/>
        <v>0.19843134832984433</v>
      </c>
      <c r="AQ41" s="13">
        <f t="shared" si="3"/>
        <v>-0.19843134832984433</v>
      </c>
    </row>
    <row r="42" spans="1:43" x14ac:dyDescent="0.2">
      <c r="A42" s="21">
        <v>13</v>
      </c>
      <c r="B42" s="20"/>
      <c r="C42" s="21"/>
      <c r="D42" s="22"/>
      <c r="E42" s="23"/>
      <c r="F42" s="22"/>
      <c r="G42" s="23"/>
      <c r="AN42" s="5">
        <v>-9.9999999999999006E-2</v>
      </c>
      <c r="AO42" s="12">
        <f t="shared" si="15"/>
        <v>-1.9999999999999803E-2</v>
      </c>
      <c r="AP42" s="12">
        <f t="shared" si="16"/>
        <v>0.19899748742132403</v>
      </c>
      <c r="AQ42" s="13">
        <f t="shared" si="3"/>
        <v>-0.19899748742132403</v>
      </c>
    </row>
    <row r="43" spans="1:43" x14ac:dyDescent="0.2">
      <c r="A43" s="21">
        <v>14</v>
      </c>
      <c r="B43" s="20"/>
      <c r="C43" s="21"/>
      <c r="D43" s="22"/>
      <c r="E43" s="23"/>
      <c r="F43" s="22"/>
      <c r="G43" s="23"/>
      <c r="AN43" s="5">
        <v>-7.4999999999998998E-2</v>
      </c>
      <c r="AO43" s="12">
        <f t="shared" si="15"/>
        <v>-1.49999999999998E-2</v>
      </c>
      <c r="AP43" s="12">
        <f t="shared" si="16"/>
        <v>0.19943670675179134</v>
      </c>
      <c r="AQ43" s="13">
        <f t="shared" si="3"/>
        <v>-0.19943670675179134</v>
      </c>
    </row>
    <row r="44" spans="1:43" x14ac:dyDescent="0.2">
      <c r="A44" s="21">
        <v>15</v>
      </c>
      <c r="B44" s="20"/>
      <c r="C44" s="21"/>
      <c r="D44" s="22"/>
      <c r="E44" s="23"/>
      <c r="F44" s="22"/>
      <c r="G44" s="23"/>
      <c r="AN44" s="5">
        <v>-4.9999999999998997E-2</v>
      </c>
      <c r="AO44" s="12">
        <f t="shared" si="15"/>
        <v>-9.9999999999998007E-3</v>
      </c>
      <c r="AP44" s="12">
        <f t="shared" si="16"/>
        <v>0.1997498435543818</v>
      </c>
      <c r="AQ44" s="13">
        <f t="shared" si="3"/>
        <v>-0.1997498435543818</v>
      </c>
    </row>
    <row r="45" spans="1:43" x14ac:dyDescent="0.2">
      <c r="AN45" s="5">
        <v>-2.4999999999998999E-2</v>
      </c>
      <c r="AO45" s="12">
        <f t="shared" si="15"/>
        <v>-4.9999999999997997E-3</v>
      </c>
      <c r="AP45" s="12">
        <f t="shared" si="16"/>
        <v>0.19993749023132207</v>
      </c>
      <c r="AQ45" s="13">
        <f t="shared" si="3"/>
        <v>-0.19993749023132207</v>
      </c>
    </row>
    <row r="46" spans="1:43" x14ac:dyDescent="0.2">
      <c r="AN46" s="5">
        <v>0</v>
      </c>
      <c r="AO46" s="12">
        <f t="shared" si="15"/>
        <v>0</v>
      </c>
      <c r="AP46" s="12">
        <f t="shared" si="16"/>
        <v>0.2</v>
      </c>
      <c r="AQ46" s="13">
        <f t="shared" si="3"/>
        <v>-0.2</v>
      </c>
    </row>
    <row r="47" spans="1:43" x14ac:dyDescent="0.2">
      <c r="AN47" s="5">
        <v>2.4999999999999901E-2</v>
      </c>
      <c r="AO47" s="12">
        <f t="shared" si="15"/>
        <v>4.9999999999999802E-3</v>
      </c>
      <c r="AP47" s="12">
        <f t="shared" si="16"/>
        <v>0.19993749023132207</v>
      </c>
      <c r="AQ47" s="13">
        <f t="shared" si="3"/>
        <v>-0.19993749023132207</v>
      </c>
    </row>
    <row r="48" spans="1:43" x14ac:dyDescent="0.2">
      <c r="AN48" s="5">
        <v>0.05</v>
      </c>
      <c r="AO48" s="12">
        <f t="shared" si="15"/>
        <v>1.0000000000000002E-2</v>
      </c>
      <c r="AP48" s="12">
        <f t="shared" si="16"/>
        <v>0.1997498435543818</v>
      </c>
      <c r="AQ48" s="13">
        <f t="shared" si="3"/>
        <v>-0.1997498435543818</v>
      </c>
    </row>
    <row r="49" spans="40:43" x14ac:dyDescent="0.2">
      <c r="AN49" s="5">
        <v>7.4999999999999997E-2</v>
      </c>
      <c r="AO49" s="12">
        <f t="shared" si="15"/>
        <v>1.4999999999999999E-2</v>
      </c>
      <c r="AP49" s="12">
        <f t="shared" si="16"/>
        <v>0.19943670675179132</v>
      </c>
      <c r="AQ49" s="13">
        <f t="shared" si="3"/>
        <v>-0.19943670675179132</v>
      </c>
    </row>
    <row r="50" spans="40:43" x14ac:dyDescent="0.2">
      <c r="AN50" s="5">
        <v>0.1</v>
      </c>
      <c r="AO50" s="12">
        <f t="shared" si="15"/>
        <v>2.0000000000000004E-2</v>
      </c>
      <c r="AP50" s="12">
        <f t="shared" si="16"/>
        <v>0.198997487421324</v>
      </c>
      <c r="AQ50" s="13">
        <f t="shared" si="3"/>
        <v>-0.198997487421324</v>
      </c>
    </row>
    <row r="51" spans="40:43" x14ac:dyDescent="0.2">
      <c r="AN51" s="5">
        <v>0.125</v>
      </c>
      <c r="AO51" s="12">
        <f t="shared" si="15"/>
        <v>2.5000000000000001E-2</v>
      </c>
      <c r="AP51" s="12">
        <f t="shared" si="16"/>
        <v>0.19843134832984433</v>
      </c>
      <c r="AQ51" s="13">
        <f t="shared" si="3"/>
        <v>-0.19843134832984433</v>
      </c>
    </row>
    <row r="52" spans="40:43" x14ac:dyDescent="0.2">
      <c r="AN52" s="5">
        <v>0.15</v>
      </c>
      <c r="AO52" s="12">
        <f t="shared" si="15"/>
        <v>0.03</v>
      </c>
      <c r="AP52" s="12">
        <f t="shared" si="16"/>
        <v>0.19773719933285192</v>
      </c>
      <c r="AQ52" s="13">
        <f t="shared" si="3"/>
        <v>-0.19773719933285192</v>
      </c>
    </row>
    <row r="53" spans="40:43" x14ac:dyDescent="0.2">
      <c r="AN53" s="5">
        <v>0.17499999999999999</v>
      </c>
      <c r="AO53" s="12">
        <f t="shared" si="15"/>
        <v>3.4999999999999996E-2</v>
      </c>
      <c r="AP53" s="12">
        <f t="shared" si="16"/>
        <v>0.19691368667515219</v>
      </c>
      <c r="AQ53" s="13">
        <f t="shared" si="3"/>
        <v>-0.19691368667515219</v>
      </c>
    </row>
    <row r="54" spans="40:43" x14ac:dyDescent="0.2">
      <c r="AN54" s="5">
        <v>0.2</v>
      </c>
      <c r="AO54" s="12">
        <f t="shared" si="15"/>
        <v>4.0000000000000008E-2</v>
      </c>
      <c r="AP54" s="12">
        <f t="shared" si="16"/>
        <v>0.19595917942265426</v>
      </c>
      <c r="AQ54" s="13">
        <f t="shared" si="3"/>
        <v>-0.19595917942265426</v>
      </c>
    </row>
    <row r="55" spans="40:43" x14ac:dyDescent="0.2">
      <c r="AN55" s="5">
        <v>0.22500000000000001</v>
      </c>
      <c r="AO55" s="12">
        <f t="shared" si="15"/>
        <v>4.5000000000000005E-2</v>
      </c>
      <c r="AP55" s="12">
        <f t="shared" si="16"/>
        <v>0.19487175269905077</v>
      </c>
      <c r="AQ55" s="13">
        <f t="shared" si="3"/>
        <v>-0.19487175269905077</v>
      </c>
    </row>
    <row r="56" spans="40:43" x14ac:dyDescent="0.2">
      <c r="AN56" s="5">
        <v>0.25</v>
      </c>
      <c r="AO56" s="12">
        <f t="shared" si="15"/>
        <v>0.05</v>
      </c>
      <c r="AP56" s="12">
        <f t="shared" si="16"/>
        <v>0.19364916731037085</v>
      </c>
      <c r="AQ56" s="13">
        <f t="shared" si="3"/>
        <v>-0.19364916731037085</v>
      </c>
    </row>
    <row r="57" spans="40:43" x14ac:dyDescent="0.2">
      <c r="AN57" s="5">
        <v>0.27500000000000002</v>
      </c>
      <c r="AO57" s="12">
        <f t="shared" si="15"/>
        <v>5.5000000000000007E-2</v>
      </c>
      <c r="AP57" s="12">
        <f t="shared" si="16"/>
        <v>0.1922888452302941</v>
      </c>
      <c r="AQ57" s="13">
        <f t="shared" si="3"/>
        <v>-0.1922888452302941</v>
      </c>
    </row>
    <row r="58" spans="40:43" x14ac:dyDescent="0.2">
      <c r="AN58" s="5">
        <v>0.3</v>
      </c>
      <c r="AO58" s="12">
        <f t="shared" si="15"/>
        <v>0.06</v>
      </c>
      <c r="AP58" s="12">
        <f t="shared" si="16"/>
        <v>0.19078784028338913</v>
      </c>
      <c r="AQ58" s="13">
        <f t="shared" si="3"/>
        <v>-0.19078784028338913</v>
      </c>
    </row>
    <row r="59" spans="40:43" x14ac:dyDescent="0.2">
      <c r="AN59" s="5">
        <v>0.32500000000000001</v>
      </c>
      <c r="AO59" s="12">
        <f t="shared" si="15"/>
        <v>6.5000000000000002E-2</v>
      </c>
      <c r="AP59" s="12">
        <f t="shared" si="16"/>
        <v>0.18914280319377741</v>
      </c>
      <c r="AQ59" s="13">
        <f t="shared" si="3"/>
        <v>-0.18914280319377741</v>
      </c>
    </row>
    <row r="60" spans="40:43" x14ac:dyDescent="0.2">
      <c r="AN60" s="5">
        <v>0.35</v>
      </c>
      <c r="AO60" s="12">
        <f t="shared" si="15"/>
        <v>6.9999999999999993E-2</v>
      </c>
      <c r="AP60" s="12">
        <f t="shared" si="16"/>
        <v>0.18734993995195195</v>
      </c>
      <c r="AQ60" s="13">
        <f t="shared" si="3"/>
        <v>-0.18734993995195195</v>
      </c>
    </row>
    <row r="61" spans="40:43" x14ac:dyDescent="0.2">
      <c r="AN61" s="5">
        <v>0.375</v>
      </c>
      <c r="AO61" s="12">
        <f t="shared" si="15"/>
        <v>7.5000000000000011E-2</v>
      </c>
      <c r="AP61" s="12">
        <f t="shared" si="16"/>
        <v>0.18540496217739158</v>
      </c>
      <c r="AQ61" s="13">
        <f t="shared" si="3"/>
        <v>-0.18540496217739158</v>
      </c>
    </row>
    <row r="62" spans="40:43" x14ac:dyDescent="0.2">
      <c r="AN62" s="5">
        <v>0.4</v>
      </c>
      <c r="AO62" s="12">
        <f t="shared" si="15"/>
        <v>8.0000000000000016E-2</v>
      </c>
      <c r="AP62" s="12">
        <f t="shared" si="16"/>
        <v>0.1833030277982336</v>
      </c>
      <c r="AQ62" s="13">
        <f t="shared" si="3"/>
        <v>-0.1833030277982336</v>
      </c>
    </row>
    <row r="63" spans="40:43" x14ac:dyDescent="0.2">
      <c r="AN63" s="5">
        <v>0.42499999999999999</v>
      </c>
      <c r="AO63" s="12">
        <f t="shared" si="15"/>
        <v>8.5000000000000006E-2</v>
      </c>
      <c r="AP63" s="12">
        <f t="shared" si="16"/>
        <v>0.18103866990231673</v>
      </c>
      <c r="AQ63" s="13">
        <f t="shared" si="3"/>
        <v>-0.18103866990231673</v>
      </c>
    </row>
    <row r="64" spans="40:43" x14ac:dyDescent="0.2">
      <c r="AN64" s="5">
        <v>0.45</v>
      </c>
      <c r="AO64" s="12">
        <f t="shared" si="15"/>
        <v>9.0000000000000011E-2</v>
      </c>
      <c r="AP64" s="12">
        <f t="shared" si="16"/>
        <v>0.17860571099491751</v>
      </c>
      <c r="AQ64" s="13">
        <f t="shared" si="3"/>
        <v>-0.17860571099491751</v>
      </c>
    </row>
    <row r="65" spans="40:43" x14ac:dyDescent="0.2">
      <c r="AN65" s="5">
        <v>0.47499999999999998</v>
      </c>
      <c r="AO65" s="12">
        <f t="shared" si="15"/>
        <v>9.5000000000000001E-2</v>
      </c>
      <c r="AP65" s="12">
        <f t="shared" si="16"/>
        <v>0.17599715906798041</v>
      </c>
      <c r="AQ65" s="13">
        <f t="shared" si="3"/>
        <v>-0.17599715906798041</v>
      </c>
    </row>
    <row r="66" spans="40:43" x14ac:dyDescent="0.2">
      <c r="AN66" s="5">
        <v>0.5</v>
      </c>
      <c r="AO66" s="12">
        <f t="shared" si="15"/>
        <v>0.1</v>
      </c>
      <c r="AP66" s="12">
        <f t="shared" si="16"/>
        <v>0.17320508075688773</v>
      </c>
      <c r="AQ66" s="13">
        <f t="shared" si="3"/>
        <v>-0.17320508075688773</v>
      </c>
    </row>
    <row r="67" spans="40:43" x14ac:dyDescent="0.2">
      <c r="AN67" s="5">
        <v>0.52500000000000002</v>
      </c>
      <c r="AO67" s="12">
        <f t="shared" si="15"/>
        <v>0.10500000000000001</v>
      </c>
      <c r="AP67" s="12">
        <f t="shared" si="16"/>
        <v>0.17022044530549202</v>
      </c>
      <c r="AQ67" s="13">
        <f t="shared" si="3"/>
        <v>-0.17022044530549202</v>
      </c>
    </row>
    <row r="68" spans="40:43" x14ac:dyDescent="0.2">
      <c r="AN68" s="5">
        <v>0.55000000000000004</v>
      </c>
      <c r="AO68" s="12">
        <f t="shared" si="15"/>
        <v>0.11000000000000001</v>
      </c>
      <c r="AP68" s="12">
        <f t="shared" si="16"/>
        <v>0.16703293088490068</v>
      </c>
      <c r="AQ68" s="13">
        <f t="shared" si="3"/>
        <v>-0.16703293088490068</v>
      </c>
    </row>
    <row r="69" spans="40:43" x14ac:dyDescent="0.2">
      <c r="AN69" s="5">
        <v>0.57499999999999996</v>
      </c>
      <c r="AO69" s="12">
        <f t="shared" si="15"/>
        <v>0.11499999999999999</v>
      </c>
      <c r="AP69" s="12">
        <f t="shared" si="16"/>
        <v>0.16363068171953574</v>
      </c>
      <c r="AQ69" s="13">
        <f t="shared" si="3"/>
        <v>-0.16363068171953574</v>
      </c>
    </row>
    <row r="70" spans="40:43" x14ac:dyDescent="0.2">
      <c r="AN70" s="5">
        <v>0.6</v>
      </c>
      <c r="AO70" s="12">
        <f t="shared" ref="AO70:AO86" si="17">AN70*$C$1</f>
        <v>0.12</v>
      </c>
      <c r="AP70" s="12">
        <f t="shared" ref="AP70:AP86" si="18">$C$1*SQRT(1-AN70^2)</f>
        <v>0.16000000000000003</v>
      </c>
      <c r="AQ70" s="13">
        <f t="shared" ref="AQ70:AQ86" si="19">-AP70</f>
        <v>-0.16000000000000003</v>
      </c>
    </row>
    <row r="71" spans="40:43" x14ac:dyDescent="0.2">
      <c r="AN71" s="5">
        <v>0.625</v>
      </c>
      <c r="AO71" s="12">
        <f t="shared" si="17"/>
        <v>0.125</v>
      </c>
      <c r="AP71" s="12">
        <f t="shared" si="18"/>
        <v>0.15612494995995996</v>
      </c>
      <c r="AQ71" s="13">
        <f t="shared" si="19"/>
        <v>-0.15612494995995996</v>
      </c>
    </row>
    <row r="72" spans="40:43" x14ac:dyDescent="0.2">
      <c r="AN72" s="5">
        <v>0.65</v>
      </c>
      <c r="AO72" s="12">
        <f t="shared" si="17"/>
        <v>0.13</v>
      </c>
      <c r="AP72" s="12">
        <f t="shared" si="18"/>
        <v>0.15198684153570663</v>
      </c>
      <c r="AQ72" s="13">
        <f t="shared" si="19"/>
        <v>-0.15198684153570663</v>
      </c>
    </row>
    <row r="73" spans="40:43" x14ac:dyDescent="0.2">
      <c r="AN73" s="5">
        <v>0.67500000000000004</v>
      </c>
      <c r="AO73" s="12">
        <f t="shared" si="17"/>
        <v>0.13500000000000001</v>
      </c>
      <c r="AP73" s="12">
        <f t="shared" si="18"/>
        <v>0.14756354563373705</v>
      </c>
      <c r="AQ73" s="13">
        <f t="shared" si="19"/>
        <v>-0.14756354563373705</v>
      </c>
    </row>
    <row r="74" spans="40:43" x14ac:dyDescent="0.2">
      <c r="AN74" s="5">
        <v>0.7</v>
      </c>
      <c r="AO74" s="12">
        <f t="shared" si="17"/>
        <v>0.13999999999999999</v>
      </c>
      <c r="AP74" s="12">
        <f t="shared" si="18"/>
        <v>0.14282856857085699</v>
      </c>
      <c r="AQ74" s="13">
        <f t="shared" si="19"/>
        <v>-0.14282856857085699</v>
      </c>
    </row>
    <row r="75" spans="40:43" x14ac:dyDescent="0.2">
      <c r="AN75" s="5">
        <v>0.72499999999999998</v>
      </c>
      <c r="AO75" s="12">
        <f t="shared" si="17"/>
        <v>0.14499999999999999</v>
      </c>
      <c r="AP75" s="12">
        <f t="shared" si="18"/>
        <v>0.13774977313955913</v>
      </c>
      <c r="AQ75" s="13">
        <f t="shared" si="19"/>
        <v>-0.13774977313955913</v>
      </c>
    </row>
    <row r="76" spans="40:43" x14ac:dyDescent="0.2">
      <c r="AN76" s="5">
        <v>0.75</v>
      </c>
      <c r="AO76" s="12">
        <f t="shared" si="17"/>
        <v>0.15000000000000002</v>
      </c>
      <c r="AP76" s="12">
        <f t="shared" si="18"/>
        <v>0.13228756555322954</v>
      </c>
      <c r="AQ76" s="13">
        <f t="shared" si="19"/>
        <v>-0.13228756555322954</v>
      </c>
    </row>
    <row r="77" spans="40:43" x14ac:dyDescent="0.2">
      <c r="AN77" s="5">
        <v>0.77500000000000002</v>
      </c>
      <c r="AO77" s="12">
        <f t="shared" si="17"/>
        <v>0.15500000000000003</v>
      </c>
      <c r="AP77" s="12">
        <f t="shared" si="18"/>
        <v>0.12639224659764536</v>
      </c>
      <c r="AQ77" s="13">
        <f t="shared" si="19"/>
        <v>-0.12639224659764536</v>
      </c>
    </row>
    <row r="78" spans="40:43" x14ac:dyDescent="0.2">
      <c r="AN78" s="5">
        <v>0.8</v>
      </c>
      <c r="AO78" s="12">
        <f t="shared" si="17"/>
        <v>0.16000000000000003</v>
      </c>
      <c r="AP78" s="12">
        <f t="shared" si="18"/>
        <v>0.11999999999999998</v>
      </c>
      <c r="AQ78" s="13">
        <f t="shared" si="19"/>
        <v>-0.11999999999999998</v>
      </c>
    </row>
    <row r="79" spans="40:43" x14ac:dyDescent="0.2">
      <c r="AN79" s="5">
        <v>0.82499999999999996</v>
      </c>
      <c r="AO79" s="12">
        <f t="shared" si="17"/>
        <v>0.16500000000000001</v>
      </c>
      <c r="AP79" s="12">
        <f t="shared" si="18"/>
        <v>0.11302654555457317</v>
      </c>
      <c r="AQ79" s="13">
        <f t="shared" si="19"/>
        <v>-0.11302654555457317</v>
      </c>
    </row>
    <row r="80" spans="40:43" x14ac:dyDescent="0.2">
      <c r="AN80" s="5">
        <v>0.85</v>
      </c>
      <c r="AO80" s="12">
        <f t="shared" si="17"/>
        <v>0.17</v>
      </c>
      <c r="AP80" s="12">
        <f t="shared" si="18"/>
        <v>0.10535653752852742</v>
      </c>
      <c r="AQ80" s="13">
        <f t="shared" si="19"/>
        <v>-0.10535653752852742</v>
      </c>
    </row>
    <row r="81" spans="40:43" x14ac:dyDescent="0.2">
      <c r="AN81" s="5">
        <v>0.875</v>
      </c>
      <c r="AO81" s="12">
        <f t="shared" si="17"/>
        <v>0.17500000000000002</v>
      </c>
      <c r="AP81" s="12">
        <f t="shared" si="18"/>
        <v>9.6824583655185426E-2</v>
      </c>
      <c r="AQ81" s="13">
        <f t="shared" si="19"/>
        <v>-9.6824583655185426E-2</v>
      </c>
    </row>
    <row r="82" spans="40:43" x14ac:dyDescent="0.2">
      <c r="AN82" s="5">
        <v>0.9</v>
      </c>
      <c r="AO82" s="12">
        <f t="shared" si="17"/>
        <v>0.18000000000000002</v>
      </c>
      <c r="AP82" s="12">
        <f t="shared" si="18"/>
        <v>8.7177978870813466E-2</v>
      </c>
      <c r="AQ82" s="13">
        <f t="shared" si="19"/>
        <v>-8.7177978870813466E-2</v>
      </c>
    </row>
    <row r="83" spans="40:43" x14ac:dyDescent="0.2">
      <c r="AN83" s="5">
        <v>0.92500000000000004</v>
      </c>
      <c r="AO83" s="12">
        <f t="shared" si="17"/>
        <v>0.18500000000000003</v>
      </c>
      <c r="AP83" s="12">
        <f t="shared" si="18"/>
        <v>7.5993420767853301E-2</v>
      </c>
      <c r="AQ83" s="13">
        <f t="shared" si="19"/>
        <v>-7.5993420767853301E-2</v>
      </c>
    </row>
    <row r="84" spans="40:43" x14ac:dyDescent="0.2">
      <c r="AN84" s="5">
        <v>0.95</v>
      </c>
      <c r="AO84" s="12">
        <f t="shared" si="17"/>
        <v>0.19</v>
      </c>
      <c r="AP84" s="12">
        <f t="shared" si="18"/>
        <v>6.2449979983983994E-2</v>
      </c>
      <c r="AQ84" s="13">
        <f t="shared" si="19"/>
        <v>-6.2449979983983994E-2</v>
      </c>
    </row>
    <row r="85" spans="40:43" x14ac:dyDescent="0.2">
      <c r="AN85" s="5">
        <v>0.97499999999999998</v>
      </c>
      <c r="AO85" s="12">
        <f t="shared" si="17"/>
        <v>0.19500000000000001</v>
      </c>
      <c r="AP85" s="12">
        <f t="shared" si="18"/>
        <v>4.4440972086577969E-2</v>
      </c>
      <c r="AQ85" s="13">
        <f t="shared" si="19"/>
        <v>-4.4440972086577969E-2</v>
      </c>
    </row>
    <row r="86" spans="40:43" ht="13.5" thickBot="1" x14ac:dyDescent="0.25">
      <c r="AN86" s="8">
        <v>1</v>
      </c>
      <c r="AO86" s="14">
        <f t="shared" si="17"/>
        <v>0.2</v>
      </c>
      <c r="AP86" s="14">
        <f t="shared" si="18"/>
        <v>0</v>
      </c>
      <c r="AQ86" s="15">
        <f t="shared" si="19"/>
        <v>0</v>
      </c>
    </row>
  </sheetData>
  <mergeCells count="4">
    <mergeCell ref="A6:G6"/>
    <mergeCell ref="A7:G7"/>
    <mergeCell ref="A26:G26"/>
    <mergeCell ref="A27:G27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6"/>
  <sheetViews>
    <sheetView tabSelected="1" zoomScaleNormal="100" workbookViewId="0">
      <selection activeCell="I12" sqref="I12"/>
    </sheetView>
  </sheetViews>
  <sheetFormatPr defaultRowHeight="12.75" x14ac:dyDescent="0.2"/>
  <cols>
    <col min="1" max="1" width="3.85546875" style="1" customWidth="1"/>
    <col min="2" max="2" width="8.5703125" style="1" bestFit="1" customWidth="1"/>
    <col min="3" max="3" width="7.7109375" style="1" bestFit="1" customWidth="1"/>
    <col min="4" max="4" width="9.140625" style="1" bestFit="1" customWidth="1"/>
    <col min="5" max="5" width="9" style="1" bestFit="1" customWidth="1"/>
    <col min="6" max="6" width="8.42578125" style="1" bestFit="1" customWidth="1"/>
    <col min="7" max="7" width="9" style="1" bestFit="1" customWidth="1"/>
    <col min="8" max="9" width="9.140625" style="1"/>
    <col min="10" max="10" width="11.5703125" style="1" bestFit="1" customWidth="1"/>
    <col min="11" max="16384" width="9.140625" style="1"/>
  </cols>
  <sheetData>
    <row r="1" spans="1:43" x14ac:dyDescent="0.2">
      <c r="B1" s="28" t="s">
        <v>13</v>
      </c>
      <c r="C1" s="17">
        <v>0.2</v>
      </c>
      <c r="D1" s="24" t="s">
        <v>3</v>
      </c>
      <c r="E1" s="6">
        <f>AVERAGE(K3:K14)</f>
        <v>2.7181666666666668</v>
      </c>
      <c r="G1" s="1" t="s">
        <v>31</v>
      </c>
      <c r="H1" s="1" t="s">
        <v>32</v>
      </c>
    </row>
    <row r="2" spans="1:43" ht="13.5" thickBot="1" x14ac:dyDescent="0.25">
      <c r="B2" s="29" t="s">
        <v>14</v>
      </c>
      <c r="C2" s="8"/>
      <c r="D2" s="25" t="s">
        <v>11</v>
      </c>
      <c r="E2" s="9">
        <f>_xlfn.STDEV.P(K3:K14)</f>
        <v>3.0230595245362181E-3</v>
      </c>
      <c r="F2"/>
      <c r="G2" s="1">
        <f>0.1269/2</f>
        <v>6.3450000000000006E-2</v>
      </c>
      <c r="H2" s="1">
        <f>1/SQRT(12)</f>
        <v>0.28867513459481292</v>
      </c>
      <c r="J2" s="1" t="s">
        <v>22</v>
      </c>
    </row>
    <row r="3" spans="1:43" x14ac:dyDescent="0.2">
      <c r="B3" s="30" t="s">
        <v>15</v>
      </c>
      <c r="C3" s="19"/>
      <c r="D3" s="26" t="s">
        <v>4</v>
      </c>
      <c r="E3" s="7">
        <f>1/E1</f>
        <v>0.36789502728554785</v>
      </c>
      <c r="F3"/>
      <c r="G3" s="1" t="s">
        <v>29</v>
      </c>
      <c r="H3" s="1" t="s">
        <v>30</v>
      </c>
      <c r="J3" s="1">
        <v>2711</v>
      </c>
      <c r="K3" s="1">
        <f>J3/1000</f>
        <v>2.7109999999999999</v>
      </c>
      <c r="N3" s="1" t="s">
        <v>25</v>
      </c>
      <c r="O3" s="1" t="s">
        <v>26</v>
      </c>
      <c r="P3" s="1" t="s">
        <v>27</v>
      </c>
    </row>
    <row r="4" spans="1:43" ht="13.5" thickBot="1" x14ac:dyDescent="0.25">
      <c r="B4" s="29" t="s">
        <v>16</v>
      </c>
      <c r="C4" s="2"/>
      <c r="D4" s="27" t="s">
        <v>12</v>
      </c>
      <c r="E4" s="9"/>
      <c r="F4" s="4"/>
      <c r="G4" s="1">
        <f>5.8-G2</f>
        <v>5.7365499999999994</v>
      </c>
      <c r="H4" s="42">
        <f>1/SQRT(12)</f>
        <v>0.28867513459481292</v>
      </c>
      <c r="J4" s="1">
        <v>2715</v>
      </c>
      <c r="K4" s="1">
        <f t="shared" ref="K4:K14" si="0">J4/1000</f>
        <v>2.7149999999999999</v>
      </c>
      <c r="N4" s="1">
        <v>1.833</v>
      </c>
      <c r="O4" s="1">
        <v>2.8000000000000001E-2</v>
      </c>
      <c r="P4" s="1">
        <v>4.0000000000000001E-3</v>
      </c>
    </row>
    <row r="5" spans="1:43" ht="13.5" thickBot="1" x14ac:dyDescent="0.25">
      <c r="F5" s="4"/>
      <c r="J5" s="1">
        <v>2721</v>
      </c>
      <c r="K5" s="1">
        <f t="shared" si="0"/>
        <v>2.7210000000000001</v>
      </c>
      <c r="N5" s="1">
        <v>1.867</v>
      </c>
      <c r="O5" s="1">
        <v>0.05</v>
      </c>
      <c r="P5" s="1">
        <v>3.0000000000000001E-3</v>
      </c>
      <c r="AN5" s="31" t="s">
        <v>1</v>
      </c>
      <c r="AO5" s="32"/>
      <c r="AP5" s="32"/>
      <c r="AQ5" s="33"/>
    </row>
    <row r="6" spans="1:43" x14ac:dyDescent="0.2">
      <c r="A6" s="38" t="s">
        <v>9</v>
      </c>
      <c r="B6" s="38"/>
      <c r="C6" s="38"/>
      <c r="D6" s="38"/>
      <c r="E6" s="38"/>
      <c r="F6" s="38"/>
      <c r="G6" s="38"/>
      <c r="J6" s="1">
        <v>2723</v>
      </c>
      <c r="K6" s="1">
        <f t="shared" si="0"/>
        <v>2.7229999999999999</v>
      </c>
      <c r="M6" s="3"/>
      <c r="N6" s="3">
        <v>1.9</v>
      </c>
      <c r="O6" s="3">
        <v>7.4999999999999997E-2</v>
      </c>
      <c r="P6" s="1">
        <v>5.0000000000000001E-3</v>
      </c>
      <c r="AN6" s="17">
        <v>-1</v>
      </c>
      <c r="AO6" s="10">
        <f t="shared" ref="AO6:AO37" si="1">AN6*$C$1</f>
        <v>-0.2</v>
      </c>
      <c r="AP6" s="10">
        <f t="shared" ref="AP6:AP37" si="2">$C$1*SQRT(1-AN6^2)</f>
        <v>0</v>
      </c>
      <c r="AQ6" s="11">
        <f t="shared" ref="AQ6:AQ69" si="3">-AP6</f>
        <v>0</v>
      </c>
    </row>
    <row r="7" spans="1:43" x14ac:dyDescent="0.2">
      <c r="A7" s="39" t="s">
        <v>0</v>
      </c>
      <c r="B7" s="39"/>
      <c r="C7" s="39"/>
      <c r="D7" s="39"/>
      <c r="E7" s="39"/>
      <c r="F7" s="39"/>
      <c r="G7" s="39"/>
      <c r="J7" s="1">
        <v>2720</v>
      </c>
      <c r="K7" s="1">
        <f t="shared" si="0"/>
        <v>2.72</v>
      </c>
      <c r="M7" s="3"/>
      <c r="N7" s="3">
        <v>1.9330000000000001</v>
      </c>
      <c r="O7" s="3">
        <v>0.10299999999999999</v>
      </c>
      <c r="P7" s="1">
        <v>6.0000000000000001E-3</v>
      </c>
      <c r="AN7" s="5">
        <v>-0.97499999999999998</v>
      </c>
      <c r="AO7" s="12">
        <f t="shared" si="1"/>
        <v>-0.19500000000000001</v>
      </c>
      <c r="AP7" s="12">
        <f t="shared" si="2"/>
        <v>4.4440972086577969E-2</v>
      </c>
      <c r="AQ7" s="13">
        <f t="shared" si="3"/>
        <v>-4.4440972086577969E-2</v>
      </c>
    </row>
    <row r="8" spans="1:43" x14ac:dyDescent="0.2">
      <c r="A8" s="21"/>
      <c r="B8" s="34" t="s">
        <v>2</v>
      </c>
      <c r="C8" s="34" t="s">
        <v>17</v>
      </c>
      <c r="D8" s="35" t="s">
        <v>5</v>
      </c>
      <c r="E8" s="34" t="s">
        <v>6</v>
      </c>
      <c r="F8" s="35" t="s">
        <v>7</v>
      </c>
      <c r="G8" s="35" t="s">
        <v>8</v>
      </c>
      <c r="J8" s="1">
        <v>2720</v>
      </c>
      <c r="K8" s="1">
        <f t="shared" si="0"/>
        <v>2.72</v>
      </c>
      <c r="M8" s="3"/>
      <c r="N8" s="3">
        <v>1.9670000000000001</v>
      </c>
      <c r="O8" s="3">
        <v>0.128</v>
      </c>
      <c r="P8" s="1">
        <v>8.9999999999999993E-3</v>
      </c>
      <c r="AN8" s="5">
        <v>-0.95</v>
      </c>
      <c r="AO8" s="12">
        <f t="shared" si="1"/>
        <v>-0.19</v>
      </c>
      <c r="AP8" s="12">
        <f t="shared" si="2"/>
        <v>6.2449979983983994E-2</v>
      </c>
      <c r="AQ8" s="13">
        <f t="shared" si="3"/>
        <v>-6.2449979983983994E-2</v>
      </c>
    </row>
    <row r="9" spans="1:43" x14ac:dyDescent="0.2">
      <c r="A9" s="21">
        <v>0</v>
      </c>
      <c r="B9" s="20">
        <f>N4</f>
        <v>1.833</v>
      </c>
      <c r="C9" s="21"/>
      <c r="D9" s="23">
        <f>O4</f>
        <v>2.8000000000000001E-2</v>
      </c>
      <c r="E9" s="22"/>
      <c r="F9" s="23">
        <f>P4</f>
        <v>4.0000000000000001E-3</v>
      </c>
      <c r="G9" s="22"/>
      <c r="J9" s="1">
        <v>2718</v>
      </c>
      <c r="K9" s="1">
        <f t="shared" si="0"/>
        <v>2.718</v>
      </c>
      <c r="M9" s="3"/>
      <c r="N9" s="3">
        <v>2</v>
      </c>
      <c r="O9" s="3">
        <v>0.151</v>
      </c>
      <c r="P9" s="1">
        <v>1.2999999999999999E-2</v>
      </c>
      <c r="AN9" s="5">
        <v>-0.92500000000000004</v>
      </c>
      <c r="AO9" s="12">
        <f t="shared" si="1"/>
        <v>-0.18500000000000003</v>
      </c>
      <c r="AP9" s="12">
        <f t="shared" si="2"/>
        <v>7.5993420767853301E-2</v>
      </c>
      <c r="AQ9" s="13">
        <f t="shared" si="3"/>
        <v>-7.5993420767853301E-2</v>
      </c>
    </row>
    <row r="10" spans="1:43" x14ac:dyDescent="0.2">
      <c r="A10" s="21">
        <v>1</v>
      </c>
      <c r="B10" s="20">
        <f t="shared" ref="B10:B16" si="4">N5</f>
        <v>1.867</v>
      </c>
      <c r="C10" s="21"/>
      <c r="D10" s="23">
        <f t="shared" ref="D10:D16" si="5">O5</f>
        <v>0.05</v>
      </c>
      <c r="E10" s="22"/>
      <c r="F10" s="23">
        <f t="shared" ref="F10:F16" si="6">P5</f>
        <v>3.0000000000000001E-3</v>
      </c>
      <c r="G10" s="22"/>
      <c r="J10" s="1">
        <v>2718</v>
      </c>
      <c r="K10" s="1">
        <f t="shared" si="0"/>
        <v>2.718</v>
      </c>
      <c r="M10" s="3"/>
      <c r="N10" s="3">
        <v>2.0329999999999999</v>
      </c>
      <c r="O10" s="3">
        <v>0.17499999999999999</v>
      </c>
      <c r="P10" s="1">
        <v>1.7999999999999999E-2</v>
      </c>
      <c r="AN10" s="5">
        <v>-0.9</v>
      </c>
      <c r="AO10" s="12">
        <f t="shared" si="1"/>
        <v>-0.18000000000000002</v>
      </c>
      <c r="AP10" s="12">
        <f t="shared" si="2"/>
        <v>8.7177978870813466E-2</v>
      </c>
      <c r="AQ10" s="13">
        <f t="shared" si="3"/>
        <v>-8.7177978870813466E-2</v>
      </c>
    </row>
    <row r="11" spans="1:43" x14ac:dyDescent="0.2">
      <c r="A11" s="21">
        <v>2</v>
      </c>
      <c r="B11" s="20">
        <f t="shared" si="4"/>
        <v>1.9</v>
      </c>
      <c r="C11" s="21"/>
      <c r="D11" s="23">
        <f t="shared" si="5"/>
        <v>7.4999999999999997E-2</v>
      </c>
      <c r="E11" s="22"/>
      <c r="F11" s="23">
        <f t="shared" si="6"/>
        <v>5.0000000000000001E-3</v>
      </c>
      <c r="G11" s="22"/>
      <c r="J11" s="1">
        <v>2719</v>
      </c>
      <c r="K11" s="1">
        <f t="shared" si="0"/>
        <v>2.7189999999999999</v>
      </c>
      <c r="M11" s="3"/>
      <c r="N11" s="3">
        <v>2.0670000000000002</v>
      </c>
      <c r="O11" s="3">
        <v>0.20100000000000001</v>
      </c>
      <c r="P11" s="1">
        <v>2.1999999999999999E-2</v>
      </c>
      <c r="AN11" s="5">
        <v>-0.875</v>
      </c>
      <c r="AO11" s="12">
        <f t="shared" si="1"/>
        <v>-0.17500000000000002</v>
      </c>
      <c r="AP11" s="12">
        <f t="shared" si="2"/>
        <v>9.6824583655185426E-2</v>
      </c>
      <c r="AQ11" s="13">
        <f t="shared" si="3"/>
        <v>-9.6824583655185426E-2</v>
      </c>
    </row>
    <row r="12" spans="1:43" x14ac:dyDescent="0.2">
      <c r="A12" s="21">
        <v>3</v>
      </c>
      <c r="B12" s="20">
        <f t="shared" si="4"/>
        <v>1.9330000000000001</v>
      </c>
      <c r="C12" s="21"/>
      <c r="D12" s="23">
        <f t="shared" si="5"/>
        <v>0.10299999999999999</v>
      </c>
      <c r="E12" s="22"/>
      <c r="F12" s="23">
        <f t="shared" si="6"/>
        <v>6.0000000000000001E-3</v>
      </c>
      <c r="G12" s="22"/>
      <c r="J12" s="1">
        <v>2717</v>
      </c>
      <c r="K12" s="1">
        <f t="shared" si="0"/>
        <v>2.7170000000000001</v>
      </c>
      <c r="M12" s="3"/>
      <c r="N12" s="3"/>
      <c r="O12" s="3"/>
      <c r="AN12" s="5">
        <v>-0.85</v>
      </c>
      <c r="AO12" s="12">
        <f t="shared" si="1"/>
        <v>-0.17</v>
      </c>
      <c r="AP12" s="12">
        <f t="shared" si="2"/>
        <v>0.10535653752852742</v>
      </c>
      <c r="AQ12" s="13">
        <f t="shared" si="3"/>
        <v>-0.10535653752852742</v>
      </c>
    </row>
    <row r="13" spans="1:43" x14ac:dyDescent="0.2">
      <c r="A13" s="21">
        <v>4</v>
      </c>
      <c r="B13" s="20">
        <f t="shared" si="4"/>
        <v>1.9670000000000001</v>
      </c>
      <c r="C13" s="21"/>
      <c r="D13" s="23">
        <f t="shared" si="5"/>
        <v>0.128</v>
      </c>
      <c r="E13" s="22"/>
      <c r="F13" s="23">
        <f t="shared" si="6"/>
        <v>8.9999999999999993E-3</v>
      </c>
      <c r="G13" s="22"/>
      <c r="J13" s="1">
        <v>2716</v>
      </c>
      <c r="K13" s="1">
        <f t="shared" si="0"/>
        <v>2.7160000000000002</v>
      </c>
      <c r="M13" s="3"/>
      <c r="N13" s="3"/>
      <c r="O13" s="3"/>
      <c r="AN13" s="5">
        <v>-0.82499999999999996</v>
      </c>
      <c r="AO13" s="12">
        <f t="shared" si="1"/>
        <v>-0.16500000000000001</v>
      </c>
      <c r="AP13" s="12">
        <f t="shared" si="2"/>
        <v>0.11302654555457317</v>
      </c>
      <c r="AQ13" s="13">
        <f t="shared" si="3"/>
        <v>-0.11302654555457317</v>
      </c>
    </row>
    <row r="14" spans="1:43" x14ac:dyDescent="0.2">
      <c r="A14" s="21">
        <v>5</v>
      </c>
      <c r="B14" s="20">
        <f t="shared" si="4"/>
        <v>2</v>
      </c>
      <c r="C14" s="21"/>
      <c r="D14" s="23">
        <f t="shared" si="5"/>
        <v>0.151</v>
      </c>
      <c r="E14" s="22"/>
      <c r="F14" s="23">
        <f t="shared" si="6"/>
        <v>1.2999999999999999E-2</v>
      </c>
      <c r="G14" s="22"/>
      <c r="J14" s="1">
        <v>2720</v>
      </c>
      <c r="K14" s="1">
        <f t="shared" si="0"/>
        <v>2.72</v>
      </c>
      <c r="M14" s="3"/>
      <c r="N14" s="3"/>
      <c r="O14" s="3"/>
      <c r="AN14" s="5">
        <v>-0.8</v>
      </c>
      <c r="AO14" s="12">
        <f t="shared" si="1"/>
        <v>-0.16000000000000003</v>
      </c>
      <c r="AP14" s="12">
        <f t="shared" si="2"/>
        <v>0.11999999999999998</v>
      </c>
      <c r="AQ14" s="13">
        <f t="shared" si="3"/>
        <v>-0.11999999999999998</v>
      </c>
    </row>
    <row r="15" spans="1:43" x14ac:dyDescent="0.2">
      <c r="A15" s="21">
        <v>6</v>
      </c>
      <c r="B15" s="20">
        <f t="shared" si="4"/>
        <v>2.0329999999999999</v>
      </c>
      <c r="C15" s="21"/>
      <c r="D15" s="23">
        <f t="shared" si="5"/>
        <v>0.17499999999999999</v>
      </c>
      <c r="E15" s="22"/>
      <c r="F15" s="23">
        <f t="shared" si="6"/>
        <v>1.7999999999999999E-2</v>
      </c>
      <c r="G15" s="22"/>
      <c r="M15" s="3"/>
      <c r="N15" s="3"/>
      <c r="O15" s="3"/>
      <c r="AN15" s="5">
        <v>-0.77500000000000002</v>
      </c>
      <c r="AO15" s="12">
        <f t="shared" si="1"/>
        <v>-0.15500000000000003</v>
      </c>
      <c r="AP15" s="12">
        <f t="shared" si="2"/>
        <v>0.12639224659764536</v>
      </c>
      <c r="AQ15" s="13">
        <f t="shared" si="3"/>
        <v>-0.12639224659764536</v>
      </c>
    </row>
    <row r="16" spans="1:43" x14ac:dyDescent="0.2">
      <c r="A16" s="21">
        <v>7</v>
      </c>
      <c r="B16" s="20">
        <f t="shared" si="4"/>
        <v>2.0670000000000002</v>
      </c>
      <c r="C16" s="21"/>
      <c r="D16" s="23">
        <f t="shared" si="5"/>
        <v>0.20100000000000001</v>
      </c>
      <c r="E16" s="22"/>
      <c r="F16" s="23">
        <f t="shared" si="6"/>
        <v>2.1999999999999999E-2</v>
      </c>
      <c r="G16" s="22"/>
      <c r="M16" s="3"/>
      <c r="N16" s="3" t="s">
        <v>25</v>
      </c>
      <c r="O16" s="3" t="s">
        <v>26</v>
      </c>
      <c r="P16" s="1" t="s">
        <v>27</v>
      </c>
      <c r="AN16" s="5">
        <v>-0.75</v>
      </c>
      <c r="AO16" s="12">
        <f t="shared" si="1"/>
        <v>-0.15000000000000002</v>
      </c>
      <c r="AP16" s="12">
        <f t="shared" si="2"/>
        <v>0.13228756555322954</v>
      </c>
      <c r="AQ16" s="13">
        <f t="shared" si="3"/>
        <v>-0.13228756555322954</v>
      </c>
    </row>
    <row r="17" spans="1:43" x14ac:dyDescent="0.2">
      <c r="A17" s="21">
        <v>8</v>
      </c>
      <c r="B17" s="20"/>
      <c r="C17" s="21"/>
      <c r="D17" s="23"/>
      <c r="E17" s="22"/>
      <c r="F17" s="23"/>
      <c r="G17" s="22"/>
      <c r="M17" s="3"/>
      <c r="N17" s="3">
        <v>1.833</v>
      </c>
      <c r="O17" s="3">
        <v>2.4E-2</v>
      </c>
      <c r="P17" s="1">
        <v>1.4E-2</v>
      </c>
      <c r="AN17" s="5">
        <v>-0.72499999999999998</v>
      </c>
      <c r="AO17" s="12">
        <f t="shared" si="1"/>
        <v>-0.14499999999999999</v>
      </c>
      <c r="AP17" s="12">
        <f t="shared" si="2"/>
        <v>0.13774977313955913</v>
      </c>
      <c r="AQ17" s="13">
        <f t="shared" si="3"/>
        <v>-0.13774977313955913</v>
      </c>
    </row>
    <row r="18" spans="1:43" x14ac:dyDescent="0.2">
      <c r="A18" s="21">
        <v>9</v>
      </c>
      <c r="B18" s="20"/>
      <c r="C18" s="21"/>
      <c r="D18" s="23"/>
      <c r="E18" s="22"/>
      <c r="F18" s="23"/>
      <c r="G18" s="22"/>
      <c r="M18" s="3"/>
      <c r="N18" s="3">
        <v>1.867</v>
      </c>
      <c r="O18" s="3">
        <v>4.7E-2</v>
      </c>
      <c r="P18" s="1">
        <v>1.7000000000000001E-2</v>
      </c>
      <c r="AN18" s="5">
        <v>-0.7</v>
      </c>
      <c r="AO18" s="12">
        <f t="shared" si="1"/>
        <v>-0.13999999999999999</v>
      </c>
      <c r="AP18" s="12">
        <f t="shared" si="2"/>
        <v>0.14282856857085699</v>
      </c>
      <c r="AQ18" s="13">
        <f t="shared" si="3"/>
        <v>-0.14282856857085699</v>
      </c>
    </row>
    <row r="19" spans="1:43" x14ac:dyDescent="0.2">
      <c r="A19" s="21">
        <v>10</v>
      </c>
      <c r="B19" s="20"/>
      <c r="C19" s="21"/>
      <c r="D19" s="23"/>
      <c r="E19" s="22"/>
      <c r="F19" s="23"/>
      <c r="G19" s="22"/>
      <c r="M19" s="3"/>
      <c r="N19" s="3">
        <v>1.9</v>
      </c>
      <c r="O19" s="3">
        <v>7.2999999999999995E-2</v>
      </c>
      <c r="P19" s="1">
        <v>2.1000000000000001E-2</v>
      </c>
      <c r="AN19" s="5">
        <v>-0.67500000000000004</v>
      </c>
      <c r="AO19" s="12">
        <f t="shared" si="1"/>
        <v>-0.13500000000000001</v>
      </c>
      <c r="AP19" s="12">
        <f t="shared" si="2"/>
        <v>0.14756354563373705</v>
      </c>
      <c r="AQ19" s="13">
        <f t="shared" si="3"/>
        <v>-0.14756354563373705</v>
      </c>
    </row>
    <row r="20" spans="1:43" x14ac:dyDescent="0.2">
      <c r="A20" s="21">
        <v>11</v>
      </c>
      <c r="B20" s="20"/>
      <c r="C20" s="21"/>
      <c r="D20" s="23"/>
      <c r="E20" s="21"/>
      <c r="F20" s="23"/>
      <c r="G20" s="23"/>
      <c r="M20" s="3"/>
      <c r="N20" s="3">
        <v>1.9330000000000001</v>
      </c>
      <c r="O20" s="3">
        <v>0.10100000000000001</v>
      </c>
      <c r="P20" s="1">
        <v>0.02</v>
      </c>
      <c r="AN20" s="5">
        <v>-0.65</v>
      </c>
      <c r="AO20" s="12">
        <f t="shared" si="1"/>
        <v>-0.13</v>
      </c>
      <c r="AP20" s="12">
        <f t="shared" si="2"/>
        <v>0.15198684153570663</v>
      </c>
      <c r="AQ20" s="13">
        <f t="shared" si="3"/>
        <v>-0.15198684153570663</v>
      </c>
    </row>
    <row r="21" spans="1:43" x14ac:dyDescent="0.2">
      <c r="A21" s="21">
        <v>12</v>
      </c>
      <c r="B21" s="20"/>
      <c r="C21" s="21"/>
      <c r="D21" s="23"/>
      <c r="E21" s="23"/>
      <c r="F21" s="23"/>
      <c r="G21" s="23"/>
      <c r="M21" s="3"/>
      <c r="N21">
        <v>1.9670000000000001</v>
      </c>
      <c r="O21">
        <v>0.127</v>
      </c>
      <c r="P21" s="1">
        <v>1.6E-2</v>
      </c>
      <c r="AN21" s="5">
        <v>-0.625</v>
      </c>
      <c r="AO21" s="12">
        <f t="shared" si="1"/>
        <v>-0.125</v>
      </c>
      <c r="AP21" s="12">
        <f t="shared" si="2"/>
        <v>0.15612494995995996</v>
      </c>
      <c r="AQ21" s="13">
        <f t="shared" si="3"/>
        <v>-0.15612494995995996</v>
      </c>
    </row>
    <row r="22" spans="1:43" x14ac:dyDescent="0.2">
      <c r="A22" s="21">
        <v>13</v>
      </c>
      <c r="B22" s="20"/>
      <c r="C22" s="21"/>
      <c r="D22" s="23"/>
      <c r="E22" s="23"/>
      <c r="F22" s="23"/>
      <c r="G22" s="23"/>
      <c r="M22" s="3"/>
      <c r="N22">
        <v>2</v>
      </c>
      <c r="O22">
        <v>0.152</v>
      </c>
      <c r="P22" s="1">
        <v>0.01</v>
      </c>
      <c r="AN22" s="5">
        <v>-0.6</v>
      </c>
      <c r="AO22" s="12">
        <f t="shared" si="1"/>
        <v>-0.12</v>
      </c>
      <c r="AP22" s="12">
        <f t="shared" si="2"/>
        <v>0.16000000000000003</v>
      </c>
      <c r="AQ22" s="13">
        <f t="shared" si="3"/>
        <v>-0.16000000000000003</v>
      </c>
    </row>
    <row r="23" spans="1:43" x14ac:dyDescent="0.2">
      <c r="A23" s="21">
        <v>14</v>
      </c>
      <c r="B23" s="20"/>
      <c r="C23" s="21"/>
      <c r="D23" s="23"/>
      <c r="E23" s="23"/>
      <c r="F23" s="23"/>
      <c r="G23" s="23"/>
      <c r="N23">
        <v>2.0329999999999999</v>
      </c>
      <c r="O23">
        <v>0.17599999999999999</v>
      </c>
      <c r="P23" s="1">
        <v>2E-3</v>
      </c>
      <c r="AN23" s="5">
        <v>-0.57499999999999996</v>
      </c>
      <c r="AO23" s="12">
        <f t="shared" si="1"/>
        <v>-0.11499999999999999</v>
      </c>
      <c r="AP23" s="12">
        <f t="shared" si="2"/>
        <v>0.16363068171953574</v>
      </c>
      <c r="AQ23" s="13">
        <f t="shared" si="3"/>
        <v>-0.16363068171953574</v>
      </c>
    </row>
    <row r="24" spans="1:43" x14ac:dyDescent="0.2">
      <c r="A24" s="21">
        <v>15</v>
      </c>
      <c r="B24" s="20"/>
      <c r="C24" s="21"/>
      <c r="D24" s="23"/>
      <c r="E24" s="23"/>
      <c r="F24" s="23"/>
      <c r="G24" s="23"/>
      <c r="N24">
        <v>2.0670000000000002</v>
      </c>
      <c r="O24">
        <v>0.20200000000000001</v>
      </c>
      <c r="P24" s="1">
        <v>-1.0999999999999999E-2</v>
      </c>
      <c r="AN24" s="5">
        <v>-0.55000000000000004</v>
      </c>
      <c r="AO24" s="12">
        <f t="shared" si="1"/>
        <v>-0.11000000000000001</v>
      </c>
      <c r="AP24" s="12">
        <f t="shared" si="2"/>
        <v>0.16703293088490068</v>
      </c>
      <c r="AQ24" s="13">
        <f t="shared" si="3"/>
        <v>-0.16703293088490068</v>
      </c>
    </row>
    <row r="25" spans="1:43" x14ac:dyDescent="0.2">
      <c r="C25" s="12"/>
      <c r="D25" s="18"/>
      <c r="E25" s="18"/>
      <c r="F25" s="18"/>
      <c r="N25"/>
      <c r="O25"/>
      <c r="AN25" s="5">
        <v>-0.52500000000000002</v>
      </c>
      <c r="AO25" s="12">
        <f t="shared" si="1"/>
        <v>-0.10500000000000001</v>
      </c>
      <c r="AP25" s="12">
        <f t="shared" si="2"/>
        <v>0.17022044530549202</v>
      </c>
      <c r="AQ25" s="13">
        <f t="shared" si="3"/>
        <v>-0.17022044530549202</v>
      </c>
    </row>
    <row r="26" spans="1:43" x14ac:dyDescent="0.2">
      <c r="A26" s="40" t="s">
        <v>10</v>
      </c>
      <c r="B26" s="40"/>
      <c r="C26" s="40"/>
      <c r="D26" s="40"/>
      <c r="E26" s="40"/>
      <c r="F26" s="40"/>
      <c r="G26" s="40"/>
      <c r="N26"/>
      <c r="O26"/>
      <c r="AN26" s="5">
        <v>-0.5</v>
      </c>
      <c r="AO26" s="12">
        <f t="shared" si="1"/>
        <v>-0.1</v>
      </c>
      <c r="AP26" s="12">
        <f t="shared" si="2"/>
        <v>0.17320508075688773</v>
      </c>
      <c r="AQ26" s="13">
        <f t="shared" si="3"/>
        <v>-0.17320508075688773</v>
      </c>
    </row>
    <row r="27" spans="1:43" x14ac:dyDescent="0.2">
      <c r="A27" s="41" t="s">
        <v>0</v>
      </c>
      <c r="B27" s="41"/>
      <c r="C27" s="41"/>
      <c r="D27" s="41"/>
      <c r="E27" s="41"/>
      <c r="F27" s="41"/>
      <c r="G27" s="41"/>
      <c r="N27"/>
      <c r="O27"/>
      <c r="AN27" s="5">
        <v>-0.47499999999999998</v>
      </c>
      <c r="AO27" s="12">
        <f t="shared" si="1"/>
        <v>-9.5000000000000001E-2</v>
      </c>
      <c r="AP27" s="12">
        <f t="shared" si="2"/>
        <v>0.17599715906798041</v>
      </c>
      <c r="AQ27" s="13">
        <f t="shared" si="3"/>
        <v>-0.17599715906798041</v>
      </c>
    </row>
    <row r="28" spans="1:43" x14ac:dyDescent="0.2">
      <c r="A28" s="21"/>
      <c r="B28" s="36" t="s">
        <v>2</v>
      </c>
      <c r="C28" s="36" t="s">
        <v>17</v>
      </c>
      <c r="D28" s="37" t="s">
        <v>18</v>
      </c>
      <c r="E28" s="36" t="s">
        <v>19</v>
      </c>
      <c r="F28" s="37" t="s">
        <v>20</v>
      </c>
      <c r="G28" s="37" t="s">
        <v>21</v>
      </c>
      <c r="N28"/>
      <c r="O28"/>
      <c r="AN28" s="5">
        <v>-0.45</v>
      </c>
      <c r="AO28" s="12">
        <f t="shared" si="1"/>
        <v>-9.0000000000000011E-2</v>
      </c>
      <c r="AP28" s="12">
        <f t="shared" si="2"/>
        <v>0.17860571099491751</v>
      </c>
      <c r="AQ28" s="13">
        <f t="shared" si="3"/>
        <v>-0.17860571099491751</v>
      </c>
    </row>
    <row r="29" spans="1:43" x14ac:dyDescent="0.2">
      <c r="A29" s="21">
        <v>0</v>
      </c>
      <c r="B29" s="20">
        <f>N17</f>
        <v>1.833</v>
      </c>
      <c r="C29" s="21"/>
      <c r="D29" s="23">
        <f>O17</f>
        <v>2.4E-2</v>
      </c>
      <c r="E29" s="22"/>
      <c r="F29" s="23">
        <f>P17</f>
        <v>1.4E-2</v>
      </c>
      <c r="G29" s="22"/>
      <c r="N29"/>
      <c r="O29"/>
      <c r="AN29" s="5">
        <v>-0.42499999999999899</v>
      </c>
      <c r="AO29" s="12">
        <f t="shared" si="1"/>
        <v>-8.4999999999999798E-2</v>
      </c>
      <c r="AP29" s="12">
        <f t="shared" si="2"/>
        <v>0.18103866990231685</v>
      </c>
      <c r="AQ29" s="13">
        <f t="shared" si="3"/>
        <v>-0.18103866990231685</v>
      </c>
    </row>
    <row r="30" spans="1:43" x14ac:dyDescent="0.2">
      <c r="A30" s="21">
        <v>1</v>
      </c>
      <c r="B30" s="20">
        <f t="shared" ref="B30:B36" si="7">N18</f>
        <v>1.867</v>
      </c>
      <c r="C30" s="21"/>
      <c r="D30" s="23">
        <f t="shared" ref="D30:D36" si="8">O18</f>
        <v>4.7E-2</v>
      </c>
      <c r="E30" s="22"/>
      <c r="F30" s="23">
        <f t="shared" ref="F30:F36" si="9">P18</f>
        <v>1.7000000000000001E-2</v>
      </c>
      <c r="G30" s="22"/>
      <c r="N30"/>
      <c r="O30"/>
      <c r="AN30" s="5">
        <v>-0.39999999999999902</v>
      </c>
      <c r="AO30" s="12">
        <f t="shared" si="1"/>
        <v>-7.9999999999999807E-2</v>
      </c>
      <c r="AP30" s="12">
        <f t="shared" si="2"/>
        <v>0.18330302779823371</v>
      </c>
      <c r="AQ30" s="13">
        <f t="shared" si="3"/>
        <v>-0.18330302779823371</v>
      </c>
    </row>
    <row r="31" spans="1:43" x14ac:dyDescent="0.2">
      <c r="A31" s="21">
        <v>2</v>
      </c>
      <c r="B31" s="20">
        <f t="shared" si="7"/>
        <v>1.9</v>
      </c>
      <c r="C31" s="21"/>
      <c r="D31" s="23">
        <f t="shared" si="8"/>
        <v>7.2999999999999995E-2</v>
      </c>
      <c r="E31" s="22"/>
      <c r="F31" s="23">
        <f t="shared" si="9"/>
        <v>2.1000000000000001E-2</v>
      </c>
      <c r="G31" s="22"/>
      <c r="N31"/>
      <c r="O31"/>
      <c r="AN31" s="5">
        <v>-0.374999999999999</v>
      </c>
      <c r="AO31" s="12">
        <f t="shared" si="1"/>
        <v>-7.4999999999999803E-2</v>
      </c>
      <c r="AP31" s="12">
        <f t="shared" si="2"/>
        <v>0.18540496217739166</v>
      </c>
      <c r="AQ31" s="13">
        <f t="shared" si="3"/>
        <v>-0.18540496217739166</v>
      </c>
    </row>
    <row r="32" spans="1:43" x14ac:dyDescent="0.2">
      <c r="A32" s="21">
        <v>3</v>
      </c>
      <c r="B32" s="20">
        <f t="shared" si="7"/>
        <v>1.9330000000000001</v>
      </c>
      <c r="C32" s="21"/>
      <c r="D32" s="23">
        <f t="shared" si="8"/>
        <v>0.10100000000000001</v>
      </c>
      <c r="E32" s="22"/>
      <c r="F32" s="23">
        <f t="shared" si="9"/>
        <v>0.02</v>
      </c>
      <c r="G32" s="22"/>
      <c r="N32"/>
      <c r="O32"/>
      <c r="AN32" s="5">
        <v>-0.34999999999999898</v>
      </c>
      <c r="AO32" s="12">
        <f t="shared" si="1"/>
        <v>-6.9999999999999798E-2</v>
      </c>
      <c r="AP32" s="12">
        <f t="shared" si="2"/>
        <v>0.18734993995195204</v>
      </c>
      <c r="AQ32" s="13">
        <f t="shared" si="3"/>
        <v>-0.18734993995195204</v>
      </c>
    </row>
    <row r="33" spans="1:43" x14ac:dyDescent="0.2">
      <c r="A33" s="21">
        <v>4</v>
      </c>
      <c r="B33" s="20">
        <f t="shared" si="7"/>
        <v>1.9670000000000001</v>
      </c>
      <c r="C33" s="21"/>
      <c r="D33" s="23">
        <f t="shared" si="8"/>
        <v>0.127</v>
      </c>
      <c r="E33" s="22"/>
      <c r="F33" s="23">
        <f t="shared" si="9"/>
        <v>1.6E-2</v>
      </c>
      <c r="G33" s="22"/>
      <c r="H33" s="16"/>
      <c r="I33" s="16"/>
      <c r="J33" s="16"/>
      <c r="K33" s="16"/>
      <c r="N33"/>
      <c r="O33"/>
      <c r="AN33" s="5">
        <v>-0.32499999999999901</v>
      </c>
      <c r="AO33" s="12">
        <f t="shared" si="1"/>
        <v>-6.4999999999999808E-2</v>
      </c>
      <c r="AP33" s="12">
        <f t="shared" si="2"/>
        <v>0.18914280319377744</v>
      </c>
      <c r="AQ33" s="13">
        <f t="shared" si="3"/>
        <v>-0.18914280319377744</v>
      </c>
    </row>
    <row r="34" spans="1:43" x14ac:dyDescent="0.2">
      <c r="A34" s="21">
        <v>5</v>
      </c>
      <c r="B34" s="20">
        <f t="shared" si="7"/>
        <v>2</v>
      </c>
      <c r="C34" s="21"/>
      <c r="D34" s="23">
        <f t="shared" si="8"/>
        <v>0.152</v>
      </c>
      <c r="E34" s="22"/>
      <c r="F34" s="23">
        <f t="shared" si="9"/>
        <v>0.01</v>
      </c>
      <c r="G34" s="22"/>
      <c r="H34" s="16"/>
      <c r="I34" s="16"/>
      <c r="J34" s="16"/>
      <c r="K34" s="16"/>
      <c r="AN34" s="5">
        <v>-0.29999999999999899</v>
      </c>
      <c r="AO34" s="12">
        <f t="shared" si="1"/>
        <v>-5.9999999999999803E-2</v>
      </c>
      <c r="AP34" s="12">
        <f t="shared" si="2"/>
        <v>0.19078784028338922</v>
      </c>
      <c r="AQ34" s="13">
        <f t="shared" si="3"/>
        <v>-0.19078784028338922</v>
      </c>
    </row>
    <row r="35" spans="1:43" x14ac:dyDescent="0.2">
      <c r="A35" s="21">
        <v>6</v>
      </c>
      <c r="B35" s="20">
        <f t="shared" si="7"/>
        <v>2.0329999999999999</v>
      </c>
      <c r="C35" s="21"/>
      <c r="D35" s="23">
        <f t="shared" si="8"/>
        <v>0.17599999999999999</v>
      </c>
      <c r="E35" s="22"/>
      <c r="F35" s="23">
        <f t="shared" si="9"/>
        <v>2E-3</v>
      </c>
      <c r="G35" s="22"/>
      <c r="H35" s="16"/>
      <c r="I35" s="16"/>
      <c r="J35" s="16"/>
      <c r="K35" s="16"/>
      <c r="AN35" s="5">
        <v>-0.27499999999999902</v>
      </c>
      <c r="AO35" s="12">
        <f t="shared" si="1"/>
        <v>-5.4999999999999806E-2</v>
      </c>
      <c r="AP35" s="12">
        <f t="shared" si="2"/>
        <v>0.19228884523029416</v>
      </c>
      <c r="AQ35" s="13">
        <f t="shared" si="3"/>
        <v>-0.19228884523029416</v>
      </c>
    </row>
    <row r="36" spans="1:43" x14ac:dyDescent="0.2">
      <c r="A36" s="21">
        <v>7</v>
      </c>
      <c r="B36" s="20">
        <f t="shared" si="7"/>
        <v>2.0670000000000002</v>
      </c>
      <c r="C36" s="21"/>
      <c r="D36" s="23">
        <f t="shared" si="8"/>
        <v>0.20200000000000001</v>
      </c>
      <c r="E36" s="22"/>
      <c r="F36" s="23">
        <f t="shared" si="9"/>
        <v>-1.0999999999999999E-2</v>
      </c>
      <c r="G36" s="22"/>
      <c r="H36" s="16"/>
      <c r="I36" s="16"/>
      <c r="J36" s="16"/>
      <c r="K36" s="16"/>
      <c r="AN36" s="5">
        <v>-0.249999999999999</v>
      </c>
      <c r="AO36" s="12">
        <f t="shared" si="1"/>
        <v>-4.9999999999999802E-2</v>
      </c>
      <c r="AP36" s="12">
        <f t="shared" si="2"/>
        <v>0.19364916731037091</v>
      </c>
      <c r="AQ36" s="13">
        <f t="shared" si="3"/>
        <v>-0.19364916731037091</v>
      </c>
    </row>
    <row r="37" spans="1:43" x14ac:dyDescent="0.2">
      <c r="A37" s="21">
        <v>8</v>
      </c>
      <c r="B37" s="20"/>
      <c r="C37" s="21"/>
      <c r="D37" s="23"/>
      <c r="E37" s="22"/>
      <c r="F37" s="23"/>
      <c r="G37" s="22"/>
      <c r="AN37" s="5">
        <v>-0.22499999999999901</v>
      </c>
      <c r="AO37" s="12">
        <f t="shared" si="1"/>
        <v>-4.4999999999999804E-2</v>
      </c>
      <c r="AP37" s="12">
        <f t="shared" si="2"/>
        <v>0.19487175269905083</v>
      </c>
      <c r="AQ37" s="13">
        <f t="shared" si="3"/>
        <v>-0.19487175269905083</v>
      </c>
    </row>
    <row r="38" spans="1:43" x14ac:dyDescent="0.2">
      <c r="A38" s="21">
        <v>9</v>
      </c>
      <c r="B38" s="20"/>
      <c r="C38" s="21"/>
      <c r="D38" s="23"/>
      <c r="E38" s="22"/>
      <c r="F38" s="23"/>
      <c r="G38" s="22"/>
      <c r="AN38" s="5">
        <v>-0.19999999999999901</v>
      </c>
      <c r="AO38" s="12">
        <f t="shared" ref="AO38:AO69" si="10">AN38*$C$1</f>
        <v>-3.9999999999999807E-2</v>
      </c>
      <c r="AP38" s="12">
        <f t="shared" ref="AP38:AP69" si="11">$C$1*SQRT(1-AN38^2)</f>
        <v>0.19595917942265428</v>
      </c>
      <c r="AQ38" s="13">
        <f t="shared" si="3"/>
        <v>-0.19595917942265428</v>
      </c>
    </row>
    <row r="39" spans="1:43" x14ac:dyDescent="0.2">
      <c r="A39" s="21">
        <v>10</v>
      </c>
      <c r="B39" s="20"/>
      <c r="C39" s="21"/>
      <c r="D39" s="23"/>
      <c r="E39" s="22"/>
      <c r="F39" s="23"/>
      <c r="G39" s="22"/>
      <c r="AN39" s="5">
        <v>-0.17499999999999899</v>
      </c>
      <c r="AO39" s="12">
        <f t="shared" si="10"/>
        <v>-3.4999999999999802E-2</v>
      </c>
      <c r="AP39" s="12">
        <f t="shared" si="11"/>
        <v>0.19691368667515219</v>
      </c>
      <c r="AQ39" s="13">
        <f t="shared" si="3"/>
        <v>-0.19691368667515219</v>
      </c>
    </row>
    <row r="40" spans="1:43" x14ac:dyDescent="0.2">
      <c r="A40" s="21">
        <v>11</v>
      </c>
      <c r="B40" s="20"/>
      <c r="C40" s="21"/>
      <c r="D40" s="21"/>
      <c r="E40" s="21"/>
      <c r="F40" s="21"/>
      <c r="G40" s="23"/>
      <c r="AN40" s="5">
        <v>-0.149999999999999</v>
      </c>
      <c r="AO40" s="12">
        <f t="shared" si="10"/>
        <v>-2.9999999999999801E-2</v>
      </c>
      <c r="AP40" s="12">
        <f t="shared" si="11"/>
        <v>0.19773719933285194</v>
      </c>
      <c r="AQ40" s="13">
        <f t="shared" si="3"/>
        <v>-0.19773719933285194</v>
      </c>
    </row>
    <row r="41" spans="1:43" x14ac:dyDescent="0.2">
      <c r="A41" s="21">
        <v>12</v>
      </c>
      <c r="B41" s="20"/>
      <c r="C41" s="21"/>
      <c r="D41" s="21"/>
      <c r="E41" s="23"/>
      <c r="F41" s="21"/>
      <c r="G41" s="23"/>
      <c r="AN41" s="5">
        <v>-0.124999999999999</v>
      </c>
      <c r="AO41" s="12">
        <f t="shared" si="10"/>
        <v>-2.49999999999998E-2</v>
      </c>
      <c r="AP41" s="12">
        <f t="shared" si="11"/>
        <v>0.19843134832984433</v>
      </c>
      <c r="AQ41" s="13">
        <f t="shared" si="3"/>
        <v>-0.19843134832984433</v>
      </c>
    </row>
    <row r="42" spans="1:43" x14ac:dyDescent="0.2">
      <c r="A42" s="21">
        <v>13</v>
      </c>
      <c r="B42" s="20"/>
      <c r="C42" s="21"/>
      <c r="D42" s="21"/>
      <c r="E42" s="23"/>
      <c r="F42" s="21"/>
      <c r="G42" s="23"/>
      <c r="AN42" s="5">
        <v>-9.9999999999999006E-2</v>
      </c>
      <c r="AO42" s="12">
        <f t="shared" si="10"/>
        <v>-1.9999999999999803E-2</v>
      </c>
      <c r="AP42" s="12">
        <f t="shared" si="11"/>
        <v>0.19899748742132403</v>
      </c>
      <c r="AQ42" s="13">
        <f t="shared" si="3"/>
        <v>-0.19899748742132403</v>
      </c>
    </row>
    <row r="43" spans="1:43" x14ac:dyDescent="0.2">
      <c r="A43" s="21">
        <v>14</v>
      </c>
      <c r="B43" s="20"/>
      <c r="C43" s="21"/>
      <c r="D43" s="21"/>
      <c r="E43" s="23"/>
      <c r="F43" s="21"/>
      <c r="G43" s="23"/>
      <c r="AN43" s="5">
        <v>-7.4999999999998998E-2</v>
      </c>
      <c r="AO43" s="12">
        <f t="shared" si="10"/>
        <v>-1.49999999999998E-2</v>
      </c>
      <c r="AP43" s="12">
        <f t="shared" si="11"/>
        <v>0.19943670675179134</v>
      </c>
      <c r="AQ43" s="13">
        <f t="shared" si="3"/>
        <v>-0.19943670675179134</v>
      </c>
    </row>
    <row r="44" spans="1:43" x14ac:dyDescent="0.2">
      <c r="A44" s="21">
        <v>15</v>
      </c>
      <c r="B44" s="20"/>
      <c r="C44" s="21"/>
      <c r="D44" s="21"/>
      <c r="E44" s="23"/>
      <c r="F44" s="21"/>
      <c r="G44" s="23"/>
      <c r="AN44" s="5">
        <v>-4.9999999999998997E-2</v>
      </c>
      <c r="AO44" s="12">
        <f t="shared" si="10"/>
        <v>-9.9999999999998007E-3</v>
      </c>
      <c r="AP44" s="12">
        <f t="shared" si="11"/>
        <v>0.1997498435543818</v>
      </c>
      <c r="AQ44" s="13">
        <f t="shared" si="3"/>
        <v>-0.1997498435543818</v>
      </c>
    </row>
    <row r="45" spans="1:43" x14ac:dyDescent="0.2">
      <c r="AN45" s="5">
        <v>-2.4999999999998999E-2</v>
      </c>
      <c r="AO45" s="12">
        <f t="shared" si="10"/>
        <v>-4.9999999999997997E-3</v>
      </c>
      <c r="AP45" s="12">
        <f t="shared" si="11"/>
        <v>0.19993749023132207</v>
      </c>
      <c r="AQ45" s="13">
        <f t="shared" si="3"/>
        <v>-0.19993749023132207</v>
      </c>
    </row>
    <row r="46" spans="1:43" x14ac:dyDescent="0.2">
      <c r="AN46" s="5">
        <v>0</v>
      </c>
      <c r="AO46" s="12">
        <f t="shared" si="10"/>
        <v>0</v>
      </c>
      <c r="AP46" s="12">
        <f t="shared" si="11"/>
        <v>0.2</v>
      </c>
      <c r="AQ46" s="13">
        <f t="shared" si="3"/>
        <v>-0.2</v>
      </c>
    </row>
    <row r="47" spans="1:43" x14ac:dyDescent="0.2">
      <c r="AN47" s="5">
        <v>2.4999999999999901E-2</v>
      </c>
      <c r="AO47" s="12">
        <f t="shared" si="10"/>
        <v>4.9999999999999802E-3</v>
      </c>
      <c r="AP47" s="12">
        <f t="shared" si="11"/>
        <v>0.19993749023132207</v>
      </c>
      <c r="AQ47" s="13">
        <f t="shared" si="3"/>
        <v>-0.19993749023132207</v>
      </c>
    </row>
    <row r="48" spans="1:43" x14ac:dyDescent="0.2">
      <c r="AN48" s="5">
        <v>0.05</v>
      </c>
      <c r="AO48" s="12">
        <f t="shared" si="10"/>
        <v>1.0000000000000002E-2</v>
      </c>
      <c r="AP48" s="12">
        <f t="shared" si="11"/>
        <v>0.1997498435543818</v>
      </c>
      <c r="AQ48" s="13">
        <f t="shared" si="3"/>
        <v>-0.1997498435543818</v>
      </c>
    </row>
    <row r="49" spans="40:43" x14ac:dyDescent="0.2">
      <c r="AN49" s="5">
        <v>7.4999999999999997E-2</v>
      </c>
      <c r="AO49" s="12">
        <f t="shared" si="10"/>
        <v>1.4999999999999999E-2</v>
      </c>
      <c r="AP49" s="12">
        <f t="shared" si="11"/>
        <v>0.19943670675179132</v>
      </c>
      <c r="AQ49" s="13">
        <f t="shared" si="3"/>
        <v>-0.19943670675179132</v>
      </c>
    </row>
    <row r="50" spans="40:43" x14ac:dyDescent="0.2">
      <c r="AN50" s="5">
        <v>0.1</v>
      </c>
      <c r="AO50" s="12">
        <f t="shared" si="10"/>
        <v>2.0000000000000004E-2</v>
      </c>
      <c r="AP50" s="12">
        <f t="shared" si="11"/>
        <v>0.198997487421324</v>
      </c>
      <c r="AQ50" s="13">
        <f t="shared" si="3"/>
        <v>-0.198997487421324</v>
      </c>
    </row>
    <row r="51" spans="40:43" x14ac:dyDescent="0.2">
      <c r="AN51" s="5">
        <v>0.125</v>
      </c>
      <c r="AO51" s="12">
        <f t="shared" si="10"/>
        <v>2.5000000000000001E-2</v>
      </c>
      <c r="AP51" s="12">
        <f t="shared" si="11"/>
        <v>0.19843134832984433</v>
      </c>
      <c r="AQ51" s="13">
        <f t="shared" si="3"/>
        <v>-0.19843134832984433</v>
      </c>
    </row>
    <row r="52" spans="40:43" x14ac:dyDescent="0.2">
      <c r="AN52" s="5">
        <v>0.15</v>
      </c>
      <c r="AO52" s="12">
        <f t="shared" si="10"/>
        <v>0.03</v>
      </c>
      <c r="AP52" s="12">
        <f t="shared" si="11"/>
        <v>0.19773719933285192</v>
      </c>
      <c r="AQ52" s="13">
        <f t="shared" si="3"/>
        <v>-0.19773719933285192</v>
      </c>
    </row>
    <row r="53" spans="40:43" x14ac:dyDescent="0.2">
      <c r="AN53" s="5">
        <v>0.17499999999999999</v>
      </c>
      <c r="AO53" s="12">
        <f t="shared" si="10"/>
        <v>3.4999999999999996E-2</v>
      </c>
      <c r="AP53" s="12">
        <f t="shared" si="11"/>
        <v>0.19691368667515219</v>
      </c>
      <c r="AQ53" s="13">
        <f t="shared" si="3"/>
        <v>-0.19691368667515219</v>
      </c>
    </row>
    <row r="54" spans="40:43" x14ac:dyDescent="0.2">
      <c r="AN54" s="5">
        <v>0.2</v>
      </c>
      <c r="AO54" s="12">
        <f t="shared" si="10"/>
        <v>4.0000000000000008E-2</v>
      </c>
      <c r="AP54" s="12">
        <f t="shared" si="11"/>
        <v>0.19595917942265426</v>
      </c>
      <c r="AQ54" s="13">
        <f t="shared" si="3"/>
        <v>-0.19595917942265426</v>
      </c>
    </row>
    <row r="55" spans="40:43" x14ac:dyDescent="0.2">
      <c r="AN55" s="5">
        <v>0.22500000000000001</v>
      </c>
      <c r="AO55" s="12">
        <f t="shared" si="10"/>
        <v>4.5000000000000005E-2</v>
      </c>
      <c r="AP55" s="12">
        <f t="shared" si="11"/>
        <v>0.19487175269905077</v>
      </c>
      <c r="AQ55" s="13">
        <f t="shared" si="3"/>
        <v>-0.19487175269905077</v>
      </c>
    </row>
    <row r="56" spans="40:43" x14ac:dyDescent="0.2">
      <c r="AN56" s="5">
        <v>0.25</v>
      </c>
      <c r="AO56" s="12">
        <f t="shared" si="10"/>
        <v>0.05</v>
      </c>
      <c r="AP56" s="12">
        <f t="shared" si="11"/>
        <v>0.19364916731037085</v>
      </c>
      <c r="AQ56" s="13">
        <f t="shared" si="3"/>
        <v>-0.19364916731037085</v>
      </c>
    </row>
    <row r="57" spans="40:43" x14ac:dyDescent="0.2">
      <c r="AN57" s="5">
        <v>0.27500000000000002</v>
      </c>
      <c r="AO57" s="12">
        <f t="shared" si="10"/>
        <v>5.5000000000000007E-2</v>
      </c>
      <c r="AP57" s="12">
        <f t="shared" si="11"/>
        <v>0.1922888452302941</v>
      </c>
      <c r="AQ57" s="13">
        <f t="shared" si="3"/>
        <v>-0.1922888452302941</v>
      </c>
    </row>
    <row r="58" spans="40:43" x14ac:dyDescent="0.2">
      <c r="AN58" s="5">
        <v>0.3</v>
      </c>
      <c r="AO58" s="12">
        <f t="shared" si="10"/>
        <v>0.06</v>
      </c>
      <c r="AP58" s="12">
        <f t="shared" si="11"/>
        <v>0.19078784028338913</v>
      </c>
      <c r="AQ58" s="13">
        <f t="shared" si="3"/>
        <v>-0.19078784028338913</v>
      </c>
    </row>
    <row r="59" spans="40:43" x14ac:dyDescent="0.2">
      <c r="AN59" s="5">
        <v>0.32500000000000001</v>
      </c>
      <c r="AO59" s="12">
        <f t="shared" si="10"/>
        <v>6.5000000000000002E-2</v>
      </c>
      <c r="AP59" s="12">
        <f t="shared" si="11"/>
        <v>0.18914280319377741</v>
      </c>
      <c r="AQ59" s="13">
        <f t="shared" si="3"/>
        <v>-0.18914280319377741</v>
      </c>
    </row>
    <row r="60" spans="40:43" x14ac:dyDescent="0.2">
      <c r="AN60" s="5">
        <v>0.35</v>
      </c>
      <c r="AO60" s="12">
        <f t="shared" si="10"/>
        <v>6.9999999999999993E-2</v>
      </c>
      <c r="AP60" s="12">
        <f t="shared" si="11"/>
        <v>0.18734993995195195</v>
      </c>
      <c r="AQ60" s="13">
        <f t="shared" si="3"/>
        <v>-0.18734993995195195</v>
      </c>
    </row>
    <row r="61" spans="40:43" x14ac:dyDescent="0.2">
      <c r="AN61" s="5">
        <v>0.375</v>
      </c>
      <c r="AO61" s="12">
        <f t="shared" si="10"/>
        <v>7.5000000000000011E-2</v>
      </c>
      <c r="AP61" s="12">
        <f t="shared" si="11"/>
        <v>0.18540496217739158</v>
      </c>
      <c r="AQ61" s="13">
        <f t="shared" si="3"/>
        <v>-0.18540496217739158</v>
      </c>
    </row>
    <row r="62" spans="40:43" x14ac:dyDescent="0.2">
      <c r="AN62" s="5">
        <v>0.4</v>
      </c>
      <c r="AO62" s="12">
        <f t="shared" si="10"/>
        <v>8.0000000000000016E-2</v>
      </c>
      <c r="AP62" s="12">
        <f t="shared" si="11"/>
        <v>0.1833030277982336</v>
      </c>
      <c r="AQ62" s="13">
        <f t="shared" si="3"/>
        <v>-0.1833030277982336</v>
      </c>
    </row>
    <row r="63" spans="40:43" x14ac:dyDescent="0.2">
      <c r="AN63" s="5">
        <v>0.42499999999999999</v>
      </c>
      <c r="AO63" s="12">
        <f t="shared" si="10"/>
        <v>8.5000000000000006E-2</v>
      </c>
      <c r="AP63" s="12">
        <f t="shared" si="11"/>
        <v>0.18103866990231673</v>
      </c>
      <c r="AQ63" s="13">
        <f t="shared" si="3"/>
        <v>-0.18103866990231673</v>
      </c>
    </row>
    <row r="64" spans="40:43" x14ac:dyDescent="0.2">
      <c r="AN64" s="5">
        <v>0.45</v>
      </c>
      <c r="AO64" s="12">
        <f t="shared" si="10"/>
        <v>9.0000000000000011E-2</v>
      </c>
      <c r="AP64" s="12">
        <f t="shared" si="11"/>
        <v>0.17860571099491751</v>
      </c>
      <c r="AQ64" s="13">
        <f t="shared" si="3"/>
        <v>-0.17860571099491751</v>
      </c>
    </row>
    <row r="65" spans="40:43" x14ac:dyDescent="0.2">
      <c r="AN65" s="5">
        <v>0.47499999999999998</v>
      </c>
      <c r="AO65" s="12">
        <f t="shared" si="10"/>
        <v>9.5000000000000001E-2</v>
      </c>
      <c r="AP65" s="12">
        <f t="shared" si="11"/>
        <v>0.17599715906798041</v>
      </c>
      <c r="AQ65" s="13">
        <f t="shared" si="3"/>
        <v>-0.17599715906798041</v>
      </c>
    </row>
    <row r="66" spans="40:43" x14ac:dyDescent="0.2">
      <c r="AN66" s="5">
        <v>0.5</v>
      </c>
      <c r="AO66" s="12">
        <f t="shared" si="10"/>
        <v>0.1</v>
      </c>
      <c r="AP66" s="12">
        <f t="shared" si="11"/>
        <v>0.17320508075688773</v>
      </c>
      <c r="AQ66" s="13">
        <f t="shared" si="3"/>
        <v>-0.17320508075688773</v>
      </c>
    </row>
    <row r="67" spans="40:43" x14ac:dyDescent="0.2">
      <c r="AN67" s="5">
        <v>0.52500000000000002</v>
      </c>
      <c r="AO67" s="12">
        <f t="shared" si="10"/>
        <v>0.10500000000000001</v>
      </c>
      <c r="AP67" s="12">
        <f t="shared" si="11"/>
        <v>0.17022044530549202</v>
      </c>
      <c r="AQ67" s="13">
        <f t="shared" si="3"/>
        <v>-0.17022044530549202</v>
      </c>
    </row>
    <row r="68" spans="40:43" x14ac:dyDescent="0.2">
      <c r="AN68" s="5">
        <v>0.55000000000000004</v>
      </c>
      <c r="AO68" s="12">
        <f t="shared" si="10"/>
        <v>0.11000000000000001</v>
      </c>
      <c r="AP68" s="12">
        <f t="shared" si="11"/>
        <v>0.16703293088490068</v>
      </c>
      <c r="AQ68" s="13">
        <f t="shared" si="3"/>
        <v>-0.16703293088490068</v>
      </c>
    </row>
    <row r="69" spans="40:43" x14ac:dyDescent="0.2">
      <c r="AN69" s="5">
        <v>0.57499999999999996</v>
      </c>
      <c r="AO69" s="12">
        <f t="shared" si="10"/>
        <v>0.11499999999999999</v>
      </c>
      <c r="AP69" s="12">
        <f t="shared" si="11"/>
        <v>0.16363068171953574</v>
      </c>
      <c r="AQ69" s="13">
        <f t="shared" si="3"/>
        <v>-0.16363068171953574</v>
      </c>
    </row>
    <row r="70" spans="40:43" x14ac:dyDescent="0.2">
      <c r="AN70" s="5">
        <v>0.6</v>
      </c>
      <c r="AO70" s="12">
        <f t="shared" ref="AO70:AO86" si="12">AN70*$C$1</f>
        <v>0.12</v>
      </c>
      <c r="AP70" s="12">
        <f t="shared" ref="AP70:AP86" si="13">$C$1*SQRT(1-AN70^2)</f>
        <v>0.16000000000000003</v>
      </c>
      <c r="AQ70" s="13">
        <f t="shared" ref="AQ70:AQ86" si="14">-AP70</f>
        <v>-0.16000000000000003</v>
      </c>
    </row>
    <row r="71" spans="40:43" x14ac:dyDescent="0.2">
      <c r="AN71" s="5">
        <v>0.625</v>
      </c>
      <c r="AO71" s="12">
        <f t="shared" si="12"/>
        <v>0.125</v>
      </c>
      <c r="AP71" s="12">
        <f t="shared" si="13"/>
        <v>0.15612494995995996</v>
      </c>
      <c r="AQ71" s="13">
        <f t="shared" si="14"/>
        <v>-0.15612494995995996</v>
      </c>
    </row>
    <row r="72" spans="40:43" x14ac:dyDescent="0.2">
      <c r="AN72" s="5">
        <v>0.65</v>
      </c>
      <c r="AO72" s="12">
        <f t="shared" si="12"/>
        <v>0.13</v>
      </c>
      <c r="AP72" s="12">
        <f t="shared" si="13"/>
        <v>0.15198684153570663</v>
      </c>
      <c r="AQ72" s="13">
        <f t="shared" si="14"/>
        <v>-0.15198684153570663</v>
      </c>
    </row>
    <row r="73" spans="40:43" x14ac:dyDescent="0.2">
      <c r="AN73" s="5">
        <v>0.67500000000000004</v>
      </c>
      <c r="AO73" s="12">
        <f t="shared" si="12"/>
        <v>0.13500000000000001</v>
      </c>
      <c r="AP73" s="12">
        <f t="shared" si="13"/>
        <v>0.14756354563373705</v>
      </c>
      <c r="AQ73" s="13">
        <f t="shared" si="14"/>
        <v>-0.14756354563373705</v>
      </c>
    </row>
    <row r="74" spans="40:43" x14ac:dyDescent="0.2">
      <c r="AN74" s="5">
        <v>0.7</v>
      </c>
      <c r="AO74" s="12">
        <f t="shared" si="12"/>
        <v>0.13999999999999999</v>
      </c>
      <c r="AP74" s="12">
        <f t="shared" si="13"/>
        <v>0.14282856857085699</v>
      </c>
      <c r="AQ74" s="13">
        <f t="shared" si="14"/>
        <v>-0.14282856857085699</v>
      </c>
    </row>
    <row r="75" spans="40:43" x14ac:dyDescent="0.2">
      <c r="AN75" s="5">
        <v>0.72499999999999998</v>
      </c>
      <c r="AO75" s="12">
        <f t="shared" si="12"/>
        <v>0.14499999999999999</v>
      </c>
      <c r="AP75" s="12">
        <f t="shared" si="13"/>
        <v>0.13774977313955913</v>
      </c>
      <c r="AQ75" s="13">
        <f t="shared" si="14"/>
        <v>-0.13774977313955913</v>
      </c>
    </row>
    <row r="76" spans="40:43" x14ac:dyDescent="0.2">
      <c r="AN76" s="5">
        <v>0.75</v>
      </c>
      <c r="AO76" s="12">
        <f t="shared" si="12"/>
        <v>0.15000000000000002</v>
      </c>
      <c r="AP76" s="12">
        <f t="shared" si="13"/>
        <v>0.13228756555322954</v>
      </c>
      <c r="AQ76" s="13">
        <f t="shared" si="14"/>
        <v>-0.13228756555322954</v>
      </c>
    </row>
    <row r="77" spans="40:43" x14ac:dyDescent="0.2">
      <c r="AN77" s="5">
        <v>0.77500000000000002</v>
      </c>
      <c r="AO77" s="12">
        <f t="shared" si="12"/>
        <v>0.15500000000000003</v>
      </c>
      <c r="AP77" s="12">
        <f t="shared" si="13"/>
        <v>0.12639224659764536</v>
      </c>
      <c r="AQ77" s="13">
        <f t="shared" si="14"/>
        <v>-0.12639224659764536</v>
      </c>
    </row>
    <row r="78" spans="40:43" x14ac:dyDescent="0.2">
      <c r="AN78" s="5">
        <v>0.8</v>
      </c>
      <c r="AO78" s="12">
        <f t="shared" si="12"/>
        <v>0.16000000000000003</v>
      </c>
      <c r="AP78" s="12">
        <f t="shared" si="13"/>
        <v>0.11999999999999998</v>
      </c>
      <c r="AQ78" s="13">
        <f t="shared" si="14"/>
        <v>-0.11999999999999998</v>
      </c>
    </row>
    <row r="79" spans="40:43" x14ac:dyDescent="0.2">
      <c r="AN79" s="5">
        <v>0.82499999999999996</v>
      </c>
      <c r="AO79" s="12">
        <f t="shared" si="12"/>
        <v>0.16500000000000001</v>
      </c>
      <c r="AP79" s="12">
        <f t="shared" si="13"/>
        <v>0.11302654555457317</v>
      </c>
      <c r="AQ79" s="13">
        <f t="shared" si="14"/>
        <v>-0.11302654555457317</v>
      </c>
    </row>
    <row r="80" spans="40:43" x14ac:dyDescent="0.2">
      <c r="AN80" s="5">
        <v>0.85</v>
      </c>
      <c r="AO80" s="12">
        <f t="shared" si="12"/>
        <v>0.17</v>
      </c>
      <c r="AP80" s="12">
        <f t="shared" si="13"/>
        <v>0.10535653752852742</v>
      </c>
      <c r="AQ80" s="13">
        <f t="shared" si="14"/>
        <v>-0.10535653752852742</v>
      </c>
    </row>
    <row r="81" spans="40:43" x14ac:dyDescent="0.2">
      <c r="AN81" s="5">
        <v>0.875</v>
      </c>
      <c r="AO81" s="12">
        <f t="shared" si="12"/>
        <v>0.17500000000000002</v>
      </c>
      <c r="AP81" s="12">
        <f t="shared" si="13"/>
        <v>9.6824583655185426E-2</v>
      </c>
      <c r="AQ81" s="13">
        <f t="shared" si="14"/>
        <v>-9.6824583655185426E-2</v>
      </c>
    </row>
    <row r="82" spans="40:43" x14ac:dyDescent="0.2">
      <c r="AN82" s="5">
        <v>0.9</v>
      </c>
      <c r="AO82" s="12">
        <f t="shared" si="12"/>
        <v>0.18000000000000002</v>
      </c>
      <c r="AP82" s="12">
        <f t="shared" si="13"/>
        <v>8.7177978870813466E-2</v>
      </c>
      <c r="AQ82" s="13">
        <f t="shared" si="14"/>
        <v>-8.7177978870813466E-2</v>
      </c>
    </row>
    <row r="83" spans="40:43" x14ac:dyDescent="0.2">
      <c r="AN83" s="5">
        <v>0.92500000000000004</v>
      </c>
      <c r="AO83" s="12">
        <f t="shared" si="12"/>
        <v>0.18500000000000003</v>
      </c>
      <c r="AP83" s="12">
        <f t="shared" si="13"/>
        <v>7.5993420767853301E-2</v>
      </c>
      <c r="AQ83" s="13">
        <f t="shared" si="14"/>
        <v>-7.5993420767853301E-2</v>
      </c>
    </row>
    <row r="84" spans="40:43" x14ac:dyDescent="0.2">
      <c r="AN84" s="5">
        <v>0.95</v>
      </c>
      <c r="AO84" s="12">
        <f t="shared" si="12"/>
        <v>0.19</v>
      </c>
      <c r="AP84" s="12">
        <f t="shared" si="13"/>
        <v>6.2449979983983994E-2</v>
      </c>
      <c r="AQ84" s="13">
        <f t="shared" si="14"/>
        <v>-6.2449979983983994E-2</v>
      </c>
    </row>
    <row r="85" spans="40:43" x14ac:dyDescent="0.2">
      <c r="AN85" s="5">
        <v>0.97499999999999998</v>
      </c>
      <c r="AO85" s="12">
        <f t="shared" si="12"/>
        <v>0.19500000000000001</v>
      </c>
      <c r="AP85" s="12">
        <f t="shared" si="13"/>
        <v>4.4440972086577969E-2</v>
      </c>
      <c r="AQ85" s="13">
        <f t="shared" si="14"/>
        <v>-4.4440972086577969E-2</v>
      </c>
    </row>
    <row r="86" spans="40:43" ht="13.5" thickBot="1" x14ac:dyDescent="0.25">
      <c r="AN86" s="8">
        <v>1</v>
      </c>
      <c r="AO86" s="14">
        <f t="shared" si="12"/>
        <v>0.2</v>
      </c>
      <c r="AP86" s="14">
        <f t="shared" si="13"/>
        <v>0</v>
      </c>
      <c r="AQ86" s="15">
        <f t="shared" si="14"/>
        <v>0</v>
      </c>
    </row>
  </sheetData>
  <mergeCells count="4">
    <mergeCell ref="A6:G6"/>
    <mergeCell ref="A7:G7"/>
    <mergeCell ref="A26:G26"/>
    <mergeCell ref="A27:G27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>TAU-Lab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mabadaa001</dc:creator>
  <cp:lastModifiedBy>user</cp:lastModifiedBy>
  <dcterms:created xsi:type="dcterms:W3CDTF">2000-09-06T09:58:37Z</dcterms:created>
  <dcterms:modified xsi:type="dcterms:W3CDTF">2019-05-19T13:24:25Z</dcterms:modified>
</cp:coreProperties>
</file>