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640" windowHeight="11160"/>
  </bookViews>
  <sheets>
    <sheet name="spesifikasi" sheetId="6" r:id="rId1"/>
    <sheet name="HPS" sheetId="4" r:id="rId2"/>
    <sheet name="Sheet1" sheetId="5" r:id="rId3"/>
  </sheets>
  <definedNames>
    <definedName name="_xlnm.Print_Area" localSheetId="1">HPS!$A$1:$V$62</definedName>
    <definedName name="_xlnm.Print_Area" localSheetId="0">spesifikasi!$A$1:$V$139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1" i="6" l="1"/>
  <c r="Q72" i="6" s="1"/>
  <c r="K48" i="6"/>
  <c r="Q44" i="6"/>
  <c r="L44" i="6"/>
  <c r="N43" i="6"/>
  <c r="L43" i="6"/>
  <c r="T41" i="6"/>
  <c r="S41" i="6"/>
  <c r="S44" i="6" s="1"/>
  <c r="P41" i="6"/>
  <c r="U41" i="6" s="1"/>
  <c r="V41" i="6" s="1"/>
  <c r="T40" i="6"/>
  <c r="P40" i="6"/>
  <c r="U40" i="6" s="1"/>
  <c r="V40" i="6" s="1"/>
  <c r="V39" i="6"/>
  <c r="T39" i="6"/>
  <c r="R39" i="6"/>
  <c r="P39" i="6"/>
  <c r="L39" i="6"/>
  <c r="V38" i="6"/>
  <c r="T38" i="6"/>
  <c r="R38" i="6"/>
  <c r="P38" i="6"/>
  <c r="V37" i="6"/>
  <c r="T37" i="6"/>
  <c r="R37" i="6"/>
  <c r="P37" i="6"/>
  <c r="W36" i="6"/>
  <c r="V36" i="6"/>
  <c r="T36" i="6"/>
  <c r="R36" i="6"/>
  <c r="P36" i="6"/>
  <c r="V35" i="6"/>
  <c r="T35" i="6"/>
  <c r="R35" i="6"/>
  <c r="P35" i="6"/>
  <c r="V34" i="6"/>
  <c r="T34" i="6"/>
  <c r="R34" i="6"/>
  <c r="P34" i="6"/>
  <c r="V33" i="6"/>
  <c r="T33" i="6"/>
  <c r="R33" i="6"/>
  <c r="P33" i="6"/>
  <c r="S28" i="6"/>
  <c r="M26" i="6" s="1"/>
  <c r="M28" i="6" s="1"/>
  <c r="P28" i="6"/>
  <c r="U28" i="6" s="1"/>
  <c r="V28" i="6" s="1"/>
  <c r="T27" i="6"/>
  <c r="P27" i="6"/>
  <c r="U27" i="6" s="1"/>
  <c r="V27" i="6" s="1"/>
  <c r="M27" i="6"/>
  <c r="L27" i="6"/>
  <c r="V26" i="6"/>
  <c r="T26" i="6"/>
  <c r="R26" i="6"/>
  <c r="P26" i="6"/>
  <c r="L26" i="6"/>
  <c r="V25" i="6"/>
  <c r="T25" i="6"/>
  <c r="R25" i="6"/>
  <c r="P25" i="6"/>
  <c r="V24" i="6"/>
  <c r="T24" i="6"/>
  <c r="R24" i="6"/>
  <c r="P24" i="6"/>
  <c r="V23" i="6"/>
  <c r="T23" i="6"/>
  <c r="R23" i="6"/>
  <c r="P23" i="6"/>
  <c r="V22" i="6"/>
  <c r="T22" i="6"/>
  <c r="R22" i="6"/>
  <c r="P22" i="6"/>
  <c r="W21" i="6"/>
  <c r="V21" i="6"/>
  <c r="T21" i="6"/>
  <c r="R21" i="6"/>
  <c r="P21" i="6"/>
  <c r="V20" i="6"/>
  <c r="T20" i="6"/>
  <c r="R20" i="6"/>
  <c r="C13" i="6"/>
  <c r="C12" i="6"/>
  <c r="P44" i="6" l="1"/>
  <c r="P45" i="6" s="1"/>
  <c r="P46" i="6" s="1"/>
  <c r="R44" i="6"/>
  <c r="L28" i="6"/>
  <c r="T44" i="6"/>
  <c r="V44" i="6"/>
  <c r="S47" i="6"/>
  <c r="M40" i="6"/>
  <c r="L40" i="6"/>
  <c r="L41" i="6" s="1"/>
  <c r="P20" i="6"/>
  <c r="M39" i="6"/>
  <c r="T28" i="6"/>
  <c r="M41" i="6" l="1"/>
  <c r="M43" i="6" s="1"/>
  <c r="L47" i="6" s="1"/>
  <c r="W36" i="4" l="1"/>
  <c r="W21" i="4" l="1"/>
  <c r="I33" i="4" l="1"/>
  <c r="I20" i="4" l="1"/>
  <c r="P20" i="4" s="1"/>
  <c r="S28" i="4"/>
  <c r="T28" i="4" s="1"/>
  <c r="P28" i="4"/>
  <c r="U28" i="4" s="1"/>
  <c r="V28" i="4" s="1"/>
  <c r="T27" i="4"/>
  <c r="P27" i="4"/>
  <c r="U27" i="4" s="1"/>
  <c r="V27" i="4" s="1"/>
  <c r="V26" i="4"/>
  <c r="T26" i="4"/>
  <c r="R26" i="4"/>
  <c r="P26" i="4"/>
  <c r="T25" i="4"/>
  <c r="R25" i="4"/>
  <c r="P25" i="4"/>
  <c r="T24" i="4"/>
  <c r="R24" i="4"/>
  <c r="P24" i="4"/>
  <c r="T23" i="4"/>
  <c r="R23" i="4"/>
  <c r="P23" i="4"/>
  <c r="T22" i="4"/>
  <c r="R22" i="4"/>
  <c r="P22" i="4"/>
  <c r="T21" i="4"/>
  <c r="R21" i="4"/>
  <c r="P21" i="4"/>
  <c r="V20" i="4"/>
  <c r="T20" i="4"/>
  <c r="R20" i="4"/>
  <c r="C12" i="4"/>
  <c r="C13" i="4" s="1"/>
  <c r="I44" i="4" l="1"/>
  <c r="M26" i="4"/>
  <c r="L26" i="4"/>
  <c r="V23" i="4"/>
  <c r="V25" i="4"/>
  <c r="V22" i="4"/>
  <c r="V24" i="4"/>
  <c r="V21" i="4"/>
  <c r="I47" i="4" l="1"/>
  <c r="N43" i="4"/>
  <c r="S41" i="4"/>
  <c r="M39" i="4" s="1"/>
  <c r="T40" i="4" l="1"/>
  <c r="V38" i="4"/>
  <c r="V37" i="4"/>
  <c r="V35" i="4"/>
  <c r="R34" i="4"/>
  <c r="R35" i="4"/>
  <c r="R36" i="4"/>
  <c r="R37" i="4"/>
  <c r="R38" i="4"/>
  <c r="R39" i="4"/>
  <c r="R33" i="4"/>
  <c r="Q44" i="4"/>
  <c r="Q71" i="4"/>
  <c r="Q72" i="4" s="1"/>
  <c r="V33" i="4"/>
  <c r="T38" i="4"/>
  <c r="T37" i="4"/>
  <c r="T36" i="4"/>
  <c r="T35" i="4"/>
  <c r="T34" i="4"/>
  <c r="T33" i="4"/>
  <c r="L27" i="4" l="1"/>
  <c r="L28" i="4" s="1"/>
  <c r="M27" i="4"/>
  <c r="M28" i="4" s="1"/>
  <c r="T39" i="4"/>
  <c r="P41" i="4"/>
  <c r="U41" i="4" s="1"/>
  <c r="V41" i="4" s="1"/>
  <c r="T41" i="4"/>
  <c r="P33" i="4"/>
  <c r="P40" i="4"/>
  <c r="U40" i="4" s="1"/>
  <c r="V40" i="4" s="1"/>
  <c r="V34" i="4"/>
  <c r="P35" i="4"/>
  <c r="R44" i="4"/>
  <c r="P37" i="4"/>
  <c r="P38" i="4"/>
  <c r="P34" i="4"/>
  <c r="T44" i="4" l="1"/>
  <c r="S44" i="4"/>
  <c r="S47" i="4" l="1"/>
  <c r="P36" i="4" l="1"/>
  <c r="V36" i="4"/>
  <c r="L39" i="4"/>
  <c r="L43" i="4" l="1"/>
  <c r="L44" i="4"/>
  <c r="V39" i="4"/>
  <c r="V44" i="4" s="1"/>
  <c r="P39" i="4" l="1"/>
  <c r="P44" i="4" s="1"/>
  <c r="P45" i="4" s="1"/>
  <c r="P46" i="4" s="1"/>
  <c r="K48" i="4"/>
  <c r="L40" i="4" l="1"/>
  <c r="L41" i="4" s="1"/>
  <c r="M40" i="4"/>
  <c r="M41" i="4" s="1"/>
  <c r="M43" i="4" s="1"/>
  <c r="L47" i="4" s="1"/>
</calcChain>
</file>

<file path=xl/sharedStrings.xml><?xml version="1.0" encoding="utf-8"?>
<sst xmlns="http://schemas.openxmlformats.org/spreadsheetml/2006/main" count="186" uniqueCount="114">
  <si>
    <t>KEMENTERIAN HUKUM DAN HAK ASASI MANUSIA REPUBLIK INDONESIA</t>
  </si>
  <si>
    <t>KANTOR WILAYAH GORONTALO</t>
  </si>
  <si>
    <t>1.</t>
  </si>
  <si>
    <t>2.</t>
  </si>
  <si>
    <t>:</t>
  </si>
  <si>
    <t>NO</t>
  </si>
  <si>
    <t>VOLUME</t>
  </si>
  <si>
    <t>JUMLAH HARGA</t>
  </si>
  <si>
    <t>Terbilang  :</t>
  </si>
  <si>
    <t>HARGA PERKIRAAN SENDIRI (HPS)</t>
  </si>
  <si>
    <t>Pekerjaan</t>
  </si>
  <si>
    <t>Tahun Anggaran</t>
  </si>
  <si>
    <t>Makassar</t>
  </si>
  <si>
    <t>Bandung</t>
  </si>
  <si>
    <t>Manado</t>
  </si>
  <si>
    <t>Volume Berkurang</t>
  </si>
  <si>
    <t>Item Pekerjaan dihilangkan</t>
  </si>
  <si>
    <t>MERK</t>
  </si>
  <si>
    <t>ELNOSS X2</t>
  </si>
  <si>
    <t>KM 6"</t>
  </si>
  <si>
    <t>YAMATA FY-757</t>
  </si>
  <si>
    <t>SILVESTER ES-300</t>
  </si>
  <si>
    <t>SIMARU SM373</t>
  </si>
  <si>
    <t>SIMARUSM373</t>
  </si>
  <si>
    <t>3LNOSS EL-1201</t>
  </si>
  <si>
    <t>Pengiriman</t>
  </si>
  <si>
    <t>Meja</t>
  </si>
  <si>
    <t>LEMBAGA PEMASYARAKATAN PEREMPUAN KELAS III GORONTALO</t>
  </si>
  <si>
    <t>JL. SUDE KAU KEL HUTUO KEC. LIMBOTO KABUPATEN GORONTALO</t>
  </si>
  <si>
    <t>PENGADAAN EXTRA FOODING</t>
  </si>
  <si>
    <t>KPA</t>
  </si>
  <si>
    <t>PPK</t>
  </si>
  <si>
    <t>Program</t>
  </si>
  <si>
    <t>Sumber Dana</t>
  </si>
  <si>
    <t>Lokasi</t>
  </si>
  <si>
    <t>Meita Eriza, A.Md.IP.,SH.,MH</t>
  </si>
  <si>
    <t>Extra Fooding</t>
  </si>
  <si>
    <t>Kegiatan Pemberian Extra Fooding bagi WBP selama Bulan Puasa</t>
  </si>
  <si>
    <t>DIPA Lapas Perempuan Kelas III Gorontalo</t>
  </si>
  <si>
    <t>Gorontalo</t>
  </si>
  <si>
    <t>NAMA BARANG</t>
  </si>
  <si>
    <t>SPESIFIKASI</t>
  </si>
  <si>
    <t>SATUAN</t>
  </si>
  <si>
    <t>HARGA POKOK PER SATUAN (RP)</t>
  </si>
  <si>
    <t>Kue Basah</t>
  </si>
  <si>
    <t>(1)</t>
  </si>
  <si>
    <t>(2)</t>
  </si>
  <si>
    <t>(3)</t>
  </si>
  <si>
    <t>(4)</t>
  </si>
  <si>
    <t>(5)</t>
  </si>
  <si>
    <t>(6)</t>
  </si>
  <si>
    <t>(7)</t>
  </si>
  <si>
    <t>Kualitas baik (Layak untuk Kesehatan)/ Tidak basih</t>
  </si>
  <si>
    <t>kue disajikan setiap hari 2 (dua) macam, berganti-ganti setiap 5 (Lima) hari</t>
  </si>
  <si>
    <t>Buah</t>
  </si>
  <si>
    <t>Jenis kue terdiri dari :</t>
  </si>
  <si>
    <t>Hari Pertama :</t>
  </si>
  <si>
    <t>Panada + cantik manis</t>
  </si>
  <si>
    <t>Hari Kedua :</t>
  </si>
  <si>
    <t>Lemper + Lapis Pisang</t>
  </si>
  <si>
    <t>Hari Ketiga :</t>
  </si>
  <si>
    <t>Hari Keempat :</t>
  </si>
  <si>
    <t>Hari Kelima :</t>
  </si>
  <si>
    <t>Risoles + Lumpur</t>
  </si>
  <si>
    <t>Cala Ikan + Puding Jagung</t>
  </si>
  <si>
    <t>Bakwan+ Balapis</t>
  </si>
  <si>
    <t>Teh Manis</t>
  </si>
  <si>
    <t>Isi 240 ml</t>
  </si>
  <si>
    <t>Rasa manis cukup</t>
  </si>
  <si>
    <t>disajikan setiap hari bersamaan dengan kue</t>
  </si>
  <si>
    <t>Jumlah Harga Total</t>
  </si>
  <si>
    <t>Dasar Pengenaan Pajak = Jumlah Harga Total/1,11</t>
  </si>
  <si>
    <t>Pajak (PPn) = Dasar Pengenaan Pajak x 11 %</t>
  </si>
  <si>
    <t>Jumlah harga Seluruhnya = Jumlah Harga + PPn</t>
  </si>
  <si>
    <t>Terbuat dari Gula pasir, Air Panas dan Teh Celup</t>
  </si>
  <si>
    <t>Catatan</t>
  </si>
  <si>
    <t>1) Spesifikasi barang (terperinci) terlampir</t>
  </si>
  <si>
    <t>2) Harga tersebut diatas sudah termasuk keuntungan perusahaan</t>
  </si>
  <si>
    <t>Mengetahui :</t>
  </si>
  <si>
    <t>Kepala Lembaga Pemasyarakatan</t>
  </si>
  <si>
    <t>Perempuan Kelas III Gorontalo</t>
  </si>
  <si>
    <t>Meita Eriza, A.Md.,IP.,SH.,MH</t>
  </si>
  <si>
    <t>NIP.197705291999022001</t>
  </si>
  <si>
    <t>Ditetapkan Oleh :</t>
  </si>
  <si>
    <t>Pejabat Pembuat Komitmen</t>
  </si>
  <si>
    <t>Tujuh Juta Tujuh Ratus Lima Puluh Empat Ribu Delapan Ratus Tiga Puluh Satu Rupiah</t>
  </si>
  <si>
    <t>Selaku KPA</t>
  </si>
  <si>
    <t>Gelas</t>
  </si>
  <si>
    <t>Yayat P.L Yusuf</t>
  </si>
  <si>
    <t>NIP. 198309282010121002</t>
  </si>
  <si>
    <t>HARI</t>
  </si>
  <si>
    <t>JENIS MAKANAN/ MINUMAN</t>
  </si>
  <si>
    <t>GAMBAR</t>
  </si>
  <si>
    <t>KETERANGAN</t>
  </si>
  <si>
    <t>HARI KE - 1</t>
  </si>
  <si>
    <t>KUE PANADA</t>
  </si>
  <si>
    <t>Teeh Manis 240 ml</t>
  </si>
  <si>
    <t>HARI KE - 2</t>
  </si>
  <si>
    <t>HARI KE - 3</t>
  </si>
  <si>
    <t>HARI KE - 4</t>
  </si>
  <si>
    <t>HARI KE - 5</t>
  </si>
  <si>
    <t>Gorontalo, 4 Maret 2024</t>
  </si>
  <si>
    <t>YAYAT PL YUSUF</t>
  </si>
  <si>
    <t>NIP 198309282010121002</t>
  </si>
  <si>
    <t>CANTIK MANIS</t>
  </si>
  <si>
    <t>78/ OH</t>
  </si>
  <si>
    <t>LEMPER</t>
  </si>
  <si>
    <t>Risoles</t>
  </si>
  <si>
    <t>Kue Lumpur</t>
  </si>
  <si>
    <t>Cala Ikan</t>
  </si>
  <si>
    <t>Puding Jagung</t>
  </si>
  <si>
    <t>Bakwan</t>
  </si>
  <si>
    <t>Balapis</t>
  </si>
  <si>
    <t>Lapis Pisang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</si>
</sst>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64" formatCode="_-* #,##0.0_-;\-* #,##0.0_-;_-* &quot;-&quot;_-;_-@_-"/>
    <numFmt numFmtId="165" formatCode="_-* #,##0.00_-;\-* #,##0.00_-;_-* &quot;-&quot;_-;_-@_-"/>
    <numFmt numFmtId="166" formatCode="_-* #,##0.000_-;\-* #,##0.000_-;_-* &quot;-&quot;_-;_-@_-"/>
    <numFmt numFmtId="167" formatCode="_-* #,##0.0_-;\-* #,##0.0_-;_-* &quot;-&quot;?_-;_-@_-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4" tint="-0.249977111117893"/>
      <name val="Arial"/>
      <family val="2"/>
    </font>
    <font>
      <sz val="11"/>
      <color rgb="FF0070C0"/>
      <name val="Arial"/>
      <family val="2"/>
    </font>
    <font>
      <sz val="11"/>
      <color rgb="FFFFFF00"/>
      <name val="Arial"/>
      <family val="2"/>
    </font>
    <font>
      <b/>
      <sz val="11"/>
      <color rgb="FFFFFF00"/>
      <name val="Arial"/>
      <family val="2"/>
    </font>
    <font>
      <b/>
      <sz val="12"/>
      <color theme="1"/>
      <name val="Arial"/>
      <family val="2"/>
    </font>
    <font>
      <b/>
      <i/>
      <sz val="14"/>
      <color theme="1"/>
      <name val="Arial"/>
      <family val="2"/>
    </font>
    <font>
      <b/>
      <i/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u/>
      <sz val="11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8">
    <xf numFmtId="0" fontId="0" fillId="0" borderId="0" xfId="0"/>
    <xf numFmtId="41" fontId="2" fillId="0" borderId="13" xfId="1" applyFont="1" applyBorder="1" applyAlignment="1">
      <alignment horizontal="center" vertical="center"/>
    </xf>
    <xf numFmtId="41" fontId="2" fillId="0" borderId="0" xfId="1" applyFont="1" applyBorder="1" applyAlignment="1">
      <alignment horizontal="center" vertical="center"/>
    </xf>
    <xf numFmtId="0" fontId="2" fillId="0" borderId="0" xfId="0" applyFont="1"/>
    <xf numFmtId="165" fontId="2" fillId="0" borderId="0" xfId="1" applyNumberFormat="1" applyFont="1"/>
    <xf numFmtId="41" fontId="2" fillId="0" borderId="0" xfId="1" applyFont="1"/>
    <xf numFmtId="41" fontId="2" fillId="0" borderId="14" xfId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10" xfId="0" applyFont="1" applyBorder="1" applyAlignment="1">
      <alignment horizontal="center"/>
    </xf>
    <xf numFmtId="164" fontId="2" fillId="0" borderId="10" xfId="1" applyNumberFormat="1" applyFont="1" applyBorder="1" applyAlignment="1">
      <alignment horizontal="center"/>
    </xf>
    <xf numFmtId="41" fontId="2" fillId="0" borderId="15" xfId="1" applyFont="1" applyBorder="1"/>
    <xf numFmtId="41" fontId="2" fillId="0" borderId="0" xfId="1" applyFont="1" applyBorder="1"/>
    <xf numFmtId="165" fontId="3" fillId="0" borderId="0" xfId="1" applyNumberFormat="1" applyFont="1" applyAlignment="1">
      <alignment horizontal="center"/>
    </xf>
    <xf numFmtId="41" fontId="3" fillId="0" borderId="0" xfId="1" applyFont="1"/>
    <xf numFmtId="0" fontId="4" fillId="0" borderId="16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/>
    <xf numFmtId="0" fontId="4" fillId="0" borderId="4" xfId="0" applyFont="1" applyBorder="1"/>
    <xf numFmtId="0" fontId="4" fillId="0" borderId="10" xfId="0" applyFont="1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41" fontId="4" fillId="0" borderId="0" xfId="1" applyFont="1"/>
    <xf numFmtId="41" fontId="4" fillId="0" borderId="15" xfId="1" applyFont="1" applyBorder="1"/>
    <xf numFmtId="41" fontId="4" fillId="0" borderId="0" xfId="1" applyFont="1" applyBorder="1"/>
    <xf numFmtId="41" fontId="5" fillId="0" borderId="0" xfId="1" applyFont="1" applyBorder="1"/>
    <xf numFmtId="41" fontId="5" fillId="0" borderId="0" xfId="0" applyNumberFormat="1" applyFont="1"/>
    <xf numFmtId="165" fontId="5" fillId="0" borderId="0" xfId="1" applyNumberFormat="1" applyFont="1"/>
    <xf numFmtId="41" fontId="5" fillId="0" borderId="0" xfId="1" applyFont="1"/>
    <xf numFmtId="41" fontId="2" fillId="0" borderId="0" xfId="0" applyNumberFormat="1" applyFont="1"/>
    <xf numFmtId="41" fontId="6" fillId="0" borderId="0" xfId="1" applyFont="1" applyBorder="1"/>
    <xf numFmtId="41" fontId="6" fillId="0" borderId="0" xfId="0" applyNumberFormat="1" applyFont="1"/>
    <xf numFmtId="165" fontId="6" fillId="0" borderId="0" xfId="1" applyNumberFormat="1" applyFont="1"/>
    <xf numFmtId="41" fontId="6" fillId="0" borderId="0" xfId="1" applyFont="1"/>
    <xf numFmtId="41" fontId="4" fillId="0" borderId="10" xfId="1" applyFont="1" applyBorder="1"/>
    <xf numFmtId="41" fontId="2" fillId="0" borderId="10" xfId="1" applyFont="1" applyBorder="1"/>
    <xf numFmtId="41" fontId="7" fillId="2" borderId="0" xfId="1" applyFont="1" applyFill="1" applyBorder="1"/>
    <xf numFmtId="164" fontId="3" fillId="0" borderId="10" xfId="1" applyNumberFormat="1" applyFont="1" applyBorder="1" applyAlignment="1">
      <alignment horizontal="center"/>
    </xf>
    <xf numFmtId="41" fontId="8" fillId="0" borderId="0" xfId="1" applyFont="1" applyBorder="1"/>
    <xf numFmtId="41" fontId="3" fillId="0" borderId="23" xfId="1" applyFont="1" applyBorder="1"/>
    <xf numFmtId="41" fontId="3" fillId="0" borderId="27" xfId="1" applyFont="1" applyBorder="1"/>
    <xf numFmtId="41" fontId="8" fillId="2" borderId="27" xfId="1" applyFont="1" applyFill="1" applyBorder="1"/>
    <xf numFmtId="41" fontId="3" fillId="0" borderId="24" xfId="1" applyFont="1" applyBorder="1"/>
    <xf numFmtId="41" fontId="3" fillId="0" borderId="28" xfId="1" applyFont="1" applyBorder="1"/>
    <xf numFmtId="41" fontId="3" fillId="0" borderId="25" xfId="1" applyFont="1" applyBorder="1"/>
    <xf numFmtId="41" fontId="9" fillId="0" borderId="23" xfId="1" applyFont="1" applyBorder="1"/>
    <xf numFmtId="41" fontId="9" fillId="0" borderId="6" xfId="1" applyFont="1" applyBorder="1"/>
    <xf numFmtId="41" fontId="9" fillId="0" borderId="26" xfId="1" applyFont="1" applyBorder="1"/>
    <xf numFmtId="41" fontId="9" fillId="0" borderId="0" xfId="1" applyFont="1" applyBorder="1"/>
    <xf numFmtId="0" fontId="10" fillId="0" borderId="3" xfId="0" applyFont="1" applyBorder="1"/>
    <xf numFmtId="41" fontId="11" fillId="0" borderId="0" xfId="0" applyNumberFormat="1" applyFont="1" applyBorder="1" applyAlignment="1">
      <alignment horizontal="center" vertical="center"/>
    </xf>
    <xf numFmtId="167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8" xfId="0" applyFont="1" applyBorder="1"/>
    <xf numFmtId="41" fontId="10" fillId="0" borderId="0" xfId="0" applyNumberFormat="1" applyFont="1" applyBorder="1" applyAlignment="1">
      <alignment horizontal="center" vertical="center"/>
    </xf>
    <xf numFmtId="0" fontId="2" fillId="0" borderId="22" xfId="0" applyFont="1" applyBorder="1"/>
    <xf numFmtId="0" fontId="2" fillId="0" borderId="22" xfId="0" quotePrefix="1" applyFont="1" applyBorder="1" applyAlignment="1">
      <alignment horizontal="center"/>
    </xf>
    <xf numFmtId="0" fontId="2" fillId="0" borderId="0" xfId="0" applyFont="1" applyAlignment="1"/>
    <xf numFmtId="0" fontId="1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/>
    <xf numFmtId="166" fontId="2" fillId="0" borderId="0" xfId="1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vertical="top" wrapText="1"/>
    </xf>
    <xf numFmtId="0" fontId="4" fillId="0" borderId="16" xfId="0" applyFont="1" applyBorder="1" applyAlignment="1">
      <alignment horizontal="center" vertical="top"/>
    </xf>
    <xf numFmtId="0" fontId="4" fillId="0" borderId="10" xfId="0" applyFont="1" applyBorder="1" applyAlignment="1">
      <alignment horizontal="left" wrapText="1"/>
    </xf>
    <xf numFmtId="0" fontId="4" fillId="0" borderId="10" xfId="0" applyFont="1" applyBorder="1" applyAlignment="1">
      <alignment horizontal="left" vertical="top" wrapText="1"/>
    </xf>
    <xf numFmtId="164" fontId="4" fillId="0" borderId="10" xfId="1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2" fillId="0" borderId="33" xfId="0" applyFont="1" applyBorder="1" applyAlignment="1">
      <alignment horizontal="center"/>
    </xf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164" fontId="2" fillId="0" borderId="34" xfId="1" applyNumberFormat="1" applyFont="1" applyBorder="1" applyAlignment="1">
      <alignment horizontal="center"/>
    </xf>
    <xf numFmtId="0" fontId="4" fillId="0" borderId="34" xfId="0" applyFont="1" applyBorder="1" applyAlignment="1">
      <alignment horizontal="left"/>
    </xf>
    <xf numFmtId="0" fontId="4" fillId="0" borderId="10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41" fontId="4" fillId="0" borderId="0" xfId="1" applyFont="1" applyAlignment="1">
      <alignment vertical="center"/>
    </xf>
    <xf numFmtId="41" fontId="4" fillId="0" borderId="15" xfId="1" applyFont="1" applyBorder="1" applyAlignment="1">
      <alignment vertical="center"/>
    </xf>
    <xf numFmtId="41" fontId="4" fillId="0" borderId="15" xfId="1" applyNumberFormat="1" applyFont="1" applyBorder="1" applyAlignment="1">
      <alignment vertical="center"/>
    </xf>
    <xf numFmtId="41" fontId="4" fillId="0" borderId="10" xfId="1" applyNumberFormat="1" applyFont="1" applyBorder="1" applyAlignment="1">
      <alignment horizontal="center" vertical="center"/>
    </xf>
    <xf numFmtId="41" fontId="2" fillId="0" borderId="30" xfId="1" applyFont="1" applyBorder="1" applyAlignment="1">
      <alignment vertical="center"/>
    </xf>
    <xf numFmtId="164" fontId="2" fillId="0" borderId="34" xfId="1" applyNumberFormat="1" applyFont="1" applyBorder="1" applyAlignment="1">
      <alignment horizontal="center" vertical="center"/>
    </xf>
    <xf numFmtId="41" fontId="2" fillId="0" borderId="35" xfId="1" applyFont="1" applyBorder="1" applyAlignment="1">
      <alignment vertical="center"/>
    </xf>
    <xf numFmtId="0" fontId="2" fillId="3" borderId="36" xfId="0" applyFont="1" applyFill="1" applyBorder="1"/>
    <xf numFmtId="0" fontId="2" fillId="3" borderId="0" xfId="0" applyFont="1" applyFill="1" applyBorder="1"/>
    <xf numFmtId="41" fontId="2" fillId="0" borderId="13" xfId="1" applyFont="1" applyBorder="1" applyAlignment="1">
      <alignment horizontal="center" vertical="center"/>
    </xf>
    <xf numFmtId="41" fontId="2" fillId="0" borderId="14" xfId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2" fillId="0" borderId="11" xfId="1" applyNumberFormat="1" applyFont="1" applyBorder="1" applyAlignment="1">
      <alignment horizontal="center" vertical="center"/>
    </xf>
    <xf numFmtId="164" fontId="2" fillId="0" borderId="10" xfId="1" applyNumberFormat="1" applyFont="1" applyBorder="1" applyAlignment="1">
      <alignment horizontal="center" vertical="center"/>
    </xf>
    <xf numFmtId="41" fontId="2" fillId="0" borderId="13" xfId="1" applyFont="1" applyBorder="1" applyAlignment="1">
      <alignment horizontal="center" vertical="center"/>
    </xf>
    <xf numFmtId="41" fontId="2" fillId="0" borderId="15" xfId="1" applyFont="1" applyBorder="1" applyAlignment="1">
      <alignment horizontal="center" vertical="center"/>
    </xf>
    <xf numFmtId="164" fontId="2" fillId="0" borderId="11" xfId="1" applyNumberFormat="1" applyFont="1" applyBorder="1" applyAlignment="1">
      <alignment horizontal="center" vertical="center" wrapText="1"/>
    </xf>
    <xf numFmtId="164" fontId="2" fillId="0" borderId="34" xfId="1" applyNumberFormat="1" applyFont="1" applyBorder="1" applyAlignment="1">
      <alignment horizontal="center" vertical="center" wrapText="1"/>
    </xf>
    <xf numFmtId="164" fontId="2" fillId="0" borderId="5" xfId="1" applyNumberFormat="1" applyFont="1" applyBorder="1" applyAlignment="1">
      <alignment horizontal="center" vertical="center" wrapText="1"/>
    </xf>
    <xf numFmtId="164" fontId="2" fillId="0" borderId="32" xfId="1" applyNumberFormat="1" applyFont="1" applyBorder="1" applyAlignment="1">
      <alignment horizontal="center" vertical="center" wrapText="1"/>
    </xf>
    <xf numFmtId="0" fontId="2" fillId="0" borderId="19" xfId="0" quotePrefix="1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2" fillId="0" borderId="18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2" fillId="0" borderId="21" xfId="0" applyFont="1" applyBorder="1" applyAlignment="1">
      <alignment horizontal="right"/>
    </xf>
    <xf numFmtId="41" fontId="2" fillId="0" borderId="14" xfId="1" applyFont="1" applyBorder="1" applyAlignment="1">
      <alignment horizontal="center" vertical="center"/>
    </xf>
    <xf numFmtId="164" fontId="3" fillId="0" borderId="0" xfId="1" applyNumberFormat="1" applyFont="1" applyAlignment="1">
      <alignment horizontal="left"/>
    </xf>
    <xf numFmtId="164" fontId="2" fillId="0" borderId="0" xfId="1" applyNumberFormat="1" applyFont="1" applyAlignment="1">
      <alignment horizontal="left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41" fontId="0" fillId="0" borderId="11" xfId="1" applyFont="1" applyBorder="1" applyAlignment="1">
      <alignment horizontal="center" vertical="center"/>
    </xf>
    <xf numFmtId="41" fontId="0" fillId="0" borderId="13" xfId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0" fillId="0" borderId="39" xfId="1" applyFont="1" applyBorder="1" applyAlignment="1">
      <alignment horizontal="center" vertical="center"/>
    </xf>
    <xf numFmtId="41" fontId="0" fillId="0" borderId="14" xfId="1" applyFont="1" applyBorder="1" applyAlignment="1">
      <alignment horizontal="center" vertical="center"/>
    </xf>
    <xf numFmtId="0" fontId="0" fillId="0" borderId="40" xfId="0" quotePrefix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quotePrefix="1" applyBorder="1" applyAlignment="1">
      <alignment horizontal="center"/>
    </xf>
    <xf numFmtId="41" fontId="0" fillId="0" borderId="11" xfId="1" quotePrefix="1" applyFont="1" applyBorder="1" applyAlignment="1">
      <alignment horizontal="center"/>
    </xf>
    <xf numFmtId="41" fontId="0" fillId="0" borderId="42" xfId="1" applyFont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4" xfId="0" quotePrefix="1" applyBorder="1"/>
    <xf numFmtId="0" fontId="0" fillId="0" borderId="2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41" fontId="0" fillId="0" borderId="32" xfId="1" applyFont="1" applyBorder="1"/>
    <xf numFmtId="41" fontId="0" fillId="0" borderId="6" xfId="1" applyFont="1" applyBorder="1"/>
    <xf numFmtId="0" fontId="0" fillId="0" borderId="16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 wrapText="1"/>
    </xf>
    <xf numFmtId="41" fontId="0" fillId="0" borderId="10" xfId="1" applyFont="1" applyBorder="1"/>
    <xf numFmtId="41" fontId="0" fillId="0" borderId="46" xfId="1" applyFont="1" applyBorder="1"/>
    <xf numFmtId="0" fontId="0" fillId="0" borderId="3" xfId="0" quotePrefix="1" applyBorder="1"/>
    <xf numFmtId="0" fontId="0" fillId="0" borderId="29" xfId="0" applyBorder="1"/>
    <xf numFmtId="41" fontId="0" fillId="0" borderId="34" xfId="1" applyFont="1" applyBorder="1"/>
    <xf numFmtId="0" fontId="0" fillId="0" borderId="33" xfId="0" applyBorder="1"/>
    <xf numFmtId="0" fontId="0" fillId="0" borderId="31" xfId="0" applyBorder="1"/>
    <xf numFmtId="0" fontId="0" fillId="0" borderId="30" xfId="0" applyBorder="1"/>
    <xf numFmtId="41" fontId="0" fillId="0" borderId="27" xfId="1" applyFont="1" applyBorder="1"/>
    <xf numFmtId="41" fontId="0" fillId="0" borderId="0" xfId="1" applyFont="1"/>
    <xf numFmtId="41" fontId="0" fillId="0" borderId="0" xfId="1" applyFont="1" applyAlignment="1">
      <alignment horizontal="center"/>
    </xf>
    <xf numFmtId="41" fontId="18" fillId="0" borderId="0" xfId="1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274567</xdr:colOff>
      <xdr:row>0</xdr:row>
      <xdr:rowOff>74543</xdr:rowOff>
    </xdr:from>
    <xdr:to>
      <xdr:col>1</xdr:col>
      <xdr:colOff>530086</xdr:colOff>
      <xdr:row>3</xdr:row>
      <xdr:rowOff>131279</xdr:rowOff>
    </xdr:to>
    <xdr:pic>
      <xdr:nvPicPr>
        <xdr:cNvPr id="2" name="Picture 5">
          <a:extLst>
            <a:ext uri="{FF2B5EF4-FFF2-40B4-BE49-F238E27FC236}">
              <a16:creationId xmlns="" xmlns:a16="http://schemas.microsoft.com/office/drawing/2014/main" id="{9FA2F910-6706-476B-99FE-53CA967BB05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567" y="74543"/>
          <a:ext cx="665094" cy="742536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123263</xdr:colOff>
      <xdr:row>19</xdr:row>
      <xdr:rowOff>64507</xdr:rowOff>
    </xdr:from>
    <xdr:to>
      <xdr:col>7</xdr:col>
      <xdr:colOff>1482586</xdr:colOff>
      <xdr:row>26</xdr:row>
      <xdr:rowOff>33131</xdr:rowOff>
    </xdr:to>
    <xdr:pic>
      <xdr:nvPicPr>
        <xdr:cNvPr id="4" name="Gambar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8611" y="4421159"/>
          <a:ext cx="1359323" cy="1674842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35</xdr:row>
      <xdr:rowOff>100853</xdr:rowOff>
    </xdr:from>
    <xdr:to>
      <xdr:col>7</xdr:col>
      <xdr:colOff>1120952</xdr:colOff>
      <xdr:row>43</xdr:row>
      <xdr:rowOff>3899</xdr:rowOff>
    </xdr:to>
    <xdr:pic>
      <xdr:nvPicPr>
        <xdr:cNvPr id="5" name="Gambar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58"/>
        <a:stretch/>
      </xdr:blipFill>
      <xdr:spPr>
        <a:xfrm>
          <a:off x="3810000" y="6996953"/>
          <a:ext cx="2050675" cy="1311089"/>
        </a:xfrm>
        <a:prstGeom prst="rect">
          <a:avLst/>
        </a:prstGeom>
      </xdr:spPr>
    </xdr:pic>
    <xdr:clientData/>
  </xdr:twoCellAnchor>
  <xdr:oneCellAnchor>
    <xdr:from>
      <xdr:col>7</xdr:col>
      <xdr:colOff>66261</xdr:colOff>
      <xdr:row>59</xdr:row>
      <xdr:rowOff>142267</xdr:rowOff>
    </xdr:from>
    <xdr:ext cx="1707751" cy="1216080"/>
    <xdr:pic>
      <xdr:nvPicPr>
        <xdr:cNvPr id="6" name="Gambar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58"/>
        <a:stretch/>
      </xdr:blipFill>
      <xdr:spPr>
        <a:xfrm>
          <a:off x="4257261" y="12640724"/>
          <a:ext cx="1707751" cy="1216080"/>
        </a:xfrm>
        <a:prstGeom prst="rect">
          <a:avLst/>
        </a:prstGeom>
      </xdr:spPr>
    </xdr:pic>
    <xdr:clientData/>
  </xdr:oneCellAnchor>
  <xdr:twoCellAnchor editAs="oneCell">
    <xdr:from>
      <xdr:col>7</xdr:col>
      <xdr:colOff>109624</xdr:colOff>
      <xdr:row>27</xdr:row>
      <xdr:rowOff>70159</xdr:rowOff>
    </xdr:from>
    <xdr:to>
      <xdr:col>7</xdr:col>
      <xdr:colOff>1482587</xdr:colOff>
      <xdr:row>34</xdr:row>
      <xdr:rowOff>82826</xdr:rowOff>
    </xdr:to>
    <xdr:pic>
      <xdr:nvPicPr>
        <xdr:cNvPr id="7" name="Gambar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4972" y="6323529"/>
          <a:ext cx="1372963" cy="1346167"/>
        </a:xfrm>
        <a:prstGeom prst="rect">
          <a:avLst/>
        </a:prstGeom>
      </xdr:spPr>
    </xdr:pic>
    <xdr:clientData/>
  </xdr:twoCellAnchor>
  <xdr:oneCellAnchor>
    <xdr:from>
      <xdr:col>7</xdr:col>
      <xdr:colOff>156882</xdr:colOff>
      <xdr:row>83</xdr:row>
      <xdr:rowOff>100853</xdr:rowOff>
    </xdr:from>
    <xdr:ext cx="1764683" cy="1311089"/>
    <xdr:pic>
      <xdr:nvPicPr>
        <xdr:cNvPr id="9" name="Gambar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58"/>
        <a:stretch/>
      </xdr:blipFill>
      <xdr:spPr>
        <a:xfrm>
          <a:off x="4347882" y="17171310"/>
          <a:ext cx="1764683" cy="1311089"/>
        </a:xfrm>
        <a:prstGeom prst="rect">
          <a:avLst/>
        </a:prstGeom>
      </xdr:spPr>
    </xdr:pic>
    <xdr:clientData/>
  </xdr:oneCellAnchor>
  <xdr:oneCellAnchor>
    <xdr:from>
      <xdr:col>7</xdr:col>
      <xdr:colOff>84825</xdr:colOff>
      <xdr:row>107</xdr:row>
      <xdr:rowOff>103338</xdr:rowOff>
    </xdr:from>
    <xdr:ext cx="1869872" cy="1311089"/>
    <xdr:pic>
      <xdr:nvPicPr>
        <xdr:cNvPr id="12" name="Gambar 22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58"/>
        <a:stretch/>
      </xdr:blipFill>
      <xdr:spPr>
        <a:xfrm>
          <a:off x="4275825" y="21745795"/>
          <a:ext cx="1869872" cy="1311089"/>
        </a:xfrm>
        <a:prstGeom prst="rect">
          <a:avLst/>
        </a:prstGeom>
      </xdr:spPr>
    </xdr:pic>
    <xdr:clientData/>
  </xdr:oneCellAnchor>
  <xdr:oneCellAnchor>
    <xdr:from>
      <xdr:col>7</xdr:col>
      <xdr:colOff>156882</xdr:colOff>
      <xdr:row>131</xdr:row>
      <xdr:rowOff>100853</xdr:rowOff>
    </xdr:from>
    <xdr:ext cx="1756401" cy="1311089"/>
    <xdr:pic>
      <xdr:nvPicPr>
        <xdr:cNvPr id="15" name="Gambar 27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58"/>
        <a:stretch/>
      </xdr:blipFill>
      <xdr:spPr>
        <a:xfrm>
          <a:off x="4347882" y="26315310"/>
          <a:ext cx="1756401" cy="1311089"/>
        </a:xfrm>
        <a:prstGeom prst="rect">
          <a:avLst/>
        </a:prstGeom>
      </xdr:spPr>
    </xdr:pic>
    <xdr:clientData/>
  </xdr:oneCellAnchor>
  <xdr:twoCellAnchor editAs="oneCell">
    <xdr:from>
      <xdr:col>7</xdr:col>
      <xdr:colOff>102201</xdr:colOff>
      <xdr:row>43</xdr:row>
      <xdr:rowOff>49696</xdr:rowOff>
    </xdr:from>
    <xdr:to>
      <xdr:col>7</xdr:col>
      <xdr:colOff>1838739</xdr:colOff>
      <xdr:row>50</xdr:row>
      <xdr:rowOff>137444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93201" y="9359348"/>
          <a:ext cx="1736538" cy="1562053"/>
        </a:xfrm>
        <a:prstGeom prst="rect">
          <a:avLst/>
        </a:prstGeom>
      </xdr:spPr>
    </xdr:pic>
    <xdr:clientData/>
  </xdr:twoCellAnchor>
  <xdr:twoCellAnchor editAs="oneCell">
    <xdr:from>
      <xdr:col>7</xdr:col>
      <xdr:colOff>95310</xdr:colOff>
      <xdr:row>51</xdr:row>
      <xdr:rowOff>49694</xdr:rowOff>
    </xdr:from>
    <xdr:to>
      <xdr:col>7</xdr:col>
      <xdr:colOff>1780761</xdr:colOff>
      <xdr:row>58</xdr:row>
      <xdr:rowOff>33130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86310" y="11024151"/>
          <a:ext cx="1685451" cy="1316936"/>
        </a:xfrm>
        <a:prstGeom prst="rect">
          <a:avLst/>
        </a:prstGeom>
      </xdr:spPr>
    </xdr:pic>
    <xdr:clientData/>
  </xdr:twoCellAnchor>
  <xdr:twoCellAnchor editAs="oneCell">
    <xdr:from>
      <xdr:col>7</xdr:col>
      <xdr:colOff>81010</xdr:colOff>
      <xdr:row>67</xdr:row>
      <xdr:rowOff>66261</xdr:rowOff>
    </xdr:from>
    <xdr:to>
      <xdr:col>7</xdr:col>
      <xdr:colOff>1863587</xdr:colOff>
      <xdr:row>74</xdr:row>
      <xdr:rowOff>119743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72010" y="14088718"/>
          <a:ext cx="1782577" cy="1386982"/>
        </a:xfrm>
        <a:prstGeom prst="rect">
          <a:avLst/>
        </a:prstGeom>
      </xdr:spPr>
    </xdr:pic>
    <xdr:clientData/>
  </xdr:twoCellAnchor>
  <xdr:twoCellAnchor editAs="oneCell">
    <xdr:from>
      <xdr:col>7</xdr:col>
      <xdr:colOff>75590</xdr:colOff>
      <xdr:row>75</xdr:row>
      <xdr:rowOff>99391</xdr:rowOff>
    </xdr:from>
    <xdr:to>
      <xdr:col>7</xdr:col>
      <xdr:colOff>1888435</xdr:colOff>
      <xdr:row>82</xdr:row>
      <xdr:rowOff>82826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266590" y="15645848"/>
          <a:ext cx="1812845" cy="1316935"/>
        </a:xfrm>
        <a:prstGeom prst="rect">
          <a:avLst/>
        </a:prstGeom>
      </xdr:spPr>
    </xdr:pic>
    <xdr:clientData/>
  </xdr:twoCellAnchor>
  <xdr:twoCellAnchor editAs="oneCell">
    <xdr:from>
      <xdr:col>7</xdr:col>
      <xdr:colOff>95872</xdr:colOff>
      <xdr:row>91</xdr:row>
      <xdr:rowOff>66262</xdr:rowOff>
    </xdr:from>
    <xdr:to>
      <xdr:col>7</xdr:col>
      <xdr:colOff>1962978</xdr:colOff>
      <xdr:row>98</xdr:row>
      <xdr:rowOff>41414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286872" y="18660719"/>
          <a:ext cx="1867106" cy="1308652"/>
        </a:xfrm>
        <a:prstGeom prst="rect">
          <a:avLst/>
        </a:prstGeom>
      </xdr:spPr>
    </xdr:pic>
    <xdr:clientData/>
  </xdr:twoCellAnchor>
  <xdr:twoCellAnchor editAs="oneCell">
    <xdr:from>
      <xdr:col>7</xdr:col>
      <xdr:colOff>96527</xdr:colOff>
      <xdr:row>99</xdr:row>
      <xdr:rowOff>74543</xdr:rowOff>
    </xdr:from>
    <xdr:to>
      <xdr:col>7</xdr:col>
      <xdr:colOff>1946413</xdr:colOff>
      <xdr:row>106</xdr:row>
      <xdr:rowOff>90396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287527" y="20193000"/>
          <a:ext cx="1849886" cy="1349353"/>
        </a:xfrm>
        <a:prstGeom prst="rect">
          <a:avLst/>
        </a:prstGeom>
      </xdr:spPr>
    </xdr:pic>
    <xdr:clientData/>
  </xdr:twoCellAnchor>
  <xdr:twoCellAnchor editAs="oneCell">
    <xdr:from>
      <xdr:col>7</xdr:col>
      <xdr:colOff>57978</xdr:colOff>
      <xdr:row>115</xdr:row>
      <xdr:rowOff>82009</xdr:rowOff>
    </xdr:from>
    <xdr:to>
      <xdr:col>7</xdr:col>
      <xdr:colOff>1905000</xdr:colOff>
      <xdr:row>122</xdr:row>
      <xdr:rowOff>68803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248978" y="23248466"/>
          <a:ext cx="1847022" cy="1320294"/>
        </a:xfrm>
        <a:prstGeom prst="rect">
          <a:avLst/>
        </a:prstGeom>
      </xdr:spPr>
    </xdr:pic>
    <xdr:clientData/>
  </xdr:twoCellAnchor>
  <xdr:twoCellAnchor editAs="oneCell">
    <xdr:from>
      <xdr:col>7</xdr:col>
      <xdr:colOff>99392</xdr:colOff>
      <xdr:row>123</xdr:row>
      <xdr:rowOff>134188</xdr:rowOff>
    </xdr:from>
    <xdr:to>
      <xdr:col>7</xdr:col>
      <xdr:colOff>1855304</xdr:colOff>
      <xdr:row>130</xdr:row>
      <xdr:rowOff>72825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290392" y="24824645"/>
          <a:ext cx="1755912" cy="12721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274567</xdr:colOff>
      <xdr:row>0</xdr:row>
      <xdr:rowOff>74543</xdr:rowOff>
    </xdr:from>
    <xdr:to>
      <xdr:col>1</xdr:col>
      <xdr:colOff>530086</xdr:colOff>
      <xdr:row>3</xdr:row>
      <xdr:rowOff>131279</xdr:rowOff>
    </xdr:to>
    <xdr:pic>
      <xdr:nvPicPr>
        <xdr:cNvPr id="2" name="Picture 5">
          <a:extLst>
            <a:ext uri="{FF2B5EF4-FFF2-40B4-BE49-F238E27FC236}">
              <a16:creationId xmlns="" xmlns:a16="http://schemas.microsoft.com/office/drawing/2014/main" id="{9FA2F910-6706-476B-99FE-53CA967BB05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567" y="256760"/>
          <a:ext cx="661367" cy="7524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0"/>
  <sheetViews>
    <sheetView tabSelected="1" view="pageBreakPreview" topLeftCell="A102" zoomScale="115" zoomScaleNormal="100" zoomScaleSheetLayoutView="115" workbookViewId="0">
      <selection activeCell="G52" sqref="G52"/>
    </sheetView>
  </sheetViews>
  <sheetFormatPr defaultRowHeight="14.25" x14ac:dyDescent="0.2"/>
  <cols>
    <col min="1" max="1" width="6.140625" style="61" customWidth="1"/>
    <col min="2" max="2" width="13.28515625" style="3" customWidth="1"/>
    <col min="3" max="3" width="3.7109375" style="3" customWidth="1"/>
    <col min="4" max="4" width="0.140625" style="3" customWidth="1"/>
    <col min="5" max="5" width="14.42578125" style="61" customWidth="1"/>
    <col min="6" max="6" width="6.28515625" style="62" customWidth="1"/>
    <col min="7" max="7" width="18.85546875" style="62" customWidth="1"/>
    <col min="8" max="8" width="29.85546875" style="62" customWidth="1"/>
    <col min="9" max="9" width="17.85546875" style="5" customWidth="1"/>
    <col min="10" max="10" width="15.7109375" style="5" hidden="1" customWidth="1"/>
    <col min="11" max="12" width="20.5703125" style="5" hidden="1" customWidth="1"/>
    <col min="13" max="15" width="13.7109375" style="5" hidden="1" customWidth="1"/>
    <col min="16" max="16" width="20" style="3" hidden="1" customWidth="1"/>
    <col min="17" max="17" width="14.140625" style="4" hidden="1" customWidth="1"/>
    <col min="18" max="18" width="16.28515625" style="4" hidden="1" customWidth="1"/>
    <col min="19" max="20" width="12.5703125" style="5" hidden="1" customWidth="1"/>
    <col min="21" max="21" width="11.5703125" style="3" hidden="1" customWidth="1"/>
    <col min="22" max="22" width="21.7109375" style="3" hidden="1" customWidth="1"/>
    <col min="23" max="23" width="11.7109375" style="3" customWidth="1"/>
    <col min="24" max="16384" width="9.140625" style="3"/>
  </cols>
  <sheetData>
    <row r="1" spans="1:15" ht="18" x14ac:dyDescent="0.25">
      <c r="B1" s="99" t="s">
        <v>0</v>
      </c>
      <c r="C1" s="99"/>
      <c r="D1" s="99"/>
      <c r="E1" s="99"/>
      <c r="F1" s="99"/>
      <c r="G1" s="99"/>
      <c r="H1" s="99"/>
      <c r="I1" s="99"/>
      <c r="J1" s="60"/>
      <c r="K1" s="60"/>
      <c r="L1" s="60"/>
      <c r="M1" s="60"/>
      <c r="N1" s="60"/>
      <c r="O1" s="60"/>
    </row>
    <row r="2" spans="1:15" ht="18" x14ac:dyDescent="0.25">
      <c r="A2" s="99" t="s">
        <v>1</v>
      </c>
      <c r="B2" s="99"/>
      <c r="C2" s="99"/>
      <c r="D2" s="99"/>
      <c r="E2" s="99"/>
      <c r="F2" s="99"/>
      <c r="G2" s="99"/>
      <c r="H2" s="99"/>
      <c r="I2" s="99"/>
      <c r="J2" s="60"/>
      <c r="K2" s="60"/>
      <c r="L2" s="60"/>
      <c r="M2" s="60"/>
      <c r="N2" s="60"/>
      <c r="O2" s="60"/>
    </row>
    <row r="3" spans="1:15" ht="18" x14ac:dyDescent="0.25">
      <c r="B3" s="100" t="s">
        <v>27</v>
      </c>
      <c r="C3" s="100"/>
      <c r="D3" s="100"/>
      <c r="E3" s="100"/>
      <c r="F3" s="100"/>
      <c r="G3" s="100"/>
      <c r="H3" s="100"/>
      <c r="I3" s="100"/>
      <c r="J3" s="60"/>
      <c r="K3" s="60"/>
      <c r="L3" s="60"/>
      <c r="M3" s="60"/>
      <c r="N3" s="60"/>
      <c r="O3" s="60"/>
    </row>
    <row r="4" spans="1:15" ht="18" x14ac:dyDescent="0.25">
      <c r="A4" s="119" t="s">
        <v>28</v>
      </c>
      <c r="B4" s="119"/>
      <c r="C4" s="119"/>
      <c r="D4" s="119"/>
      <c r="E4" s="119"/>
      <c r="F4" s="119"/>
      <c r="G4" s="119"/>
      <c r="H4" s="119"/>
      <c r="I4" s="119"/>
      <c r="J4" s="60"/>
      <c r="K4" s="60"/>
      <c r="L4" s="60"/>
      <c r="M4" s="60"/>
      <c r="N4" s="60"/>
      <c r="O4" s="60"/>
    </row>
    <row r="6" spans="1:15" ht="23.25" x14ac:dyDescent="0.35">
      <c r="A6" s="100" t="s">
        <v>9</v>
      </c>
      <c r="B6" s="100"/>
      <c r="C6" s="100"/>
      <c r="D6" s="100"/>
      <c r="E6" s="100"/>
      <c r="F6" s="100"/>
      <c r="G6" s="100"/>
      <c r="H6" s="100"/>
      <c r="I6" s="100"/>
      <c r="J6" s="63"/>
      <c r="K6" s="64"/>
      <c r="L6" s="64"/>
      <c r="M6" s="64"/>
      <c r="N6" s="64"/>
      <c r="O6" s="64"/>
    </row>
    <row r="7" spans="1:15" ht="23.25" x14ac:dyDescent="0.35">
      <c r="A7" s="100" t="s">
        <v>29</v>
      </c>
      <c r="B7" s="100"/>
      <c r="C7" s="100"/>
      <c r="D7" s="100"/>
      <c r="E7" s="100"/>
      <c r="F7" s="100"/>
      <c r="G7" s="100"/>
      <c r="H7" s="100"/>
      <c r="I7" s="100"/>
      <c r="J7" s="63"/>
      <c r="K7" s="64"/>
      <c r="L7" s="64"/>
      <c r="M7" s="64"/>
      <c r="N7" s="64"/>
      <c r="O7" s="64"/>
    </row>
    <row r="8" spans="1:15" ht="20.25" x14ac:dyDescent="0.3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</row>
    <row r="9" spans="1:15" ht="15.75" customHeight="1" x14ac:dyDescent="0.3">
      <c r="A9" s="70" t="s">
        <v>30</v>
      </c>
      <c r="B9" s="71"/>
      <c r="C9" s="70" t="s">
        <v>4</v>
      </c>
      <c r="D9" s="70" t="s">
        <v>35</v>
      </c>
      <c r="F9" s="61"/>
      <c r="G9" s="61"/>
      <c r="H9" s="61"/>
      <c r="I9" s="71"/>
      <c r="J9" s="64"/>
      <c r="K9" s="64"/>
      <c r="L9" s="64"/>
      <c r="M9" s="64"/>
      <c r="N9" s="64"/>
      <c r="O9" s="64"/>
    </row>
    <row r="10" spans="1:15" ht="15.75" customHeight="1" x14ac:dyDescent="0.3">
      <c r="A10" s="70" t="s">
        <v>31</v>
      </c>
      <c r="B10" s="71"/>
      <c r="C10" s="70" t="s">
        <v>4</v>
      </c>
      <c r="D10" s="70" t="s">
        <v>88</v>
      </c>
      <c r="F10" s="61"/>
      <c r="G10" s="61"/>
      <c r="H10" s="61"/>
      <c r="I10" s="71"/>
      <c r="J10" s="64"/>
      <c r="K10" s="64"/>
      <c r="L10" s="64"/>
      <c r="M10" s="64"/>
      <c r="N10" s="64"/>
      <c r="O10" s="64"/>
    </row>
    <row r="11" spans="1:15" ht="15" x14ac:dyDescent="0.25">
      <c r="A11" s="70" t="s">
        <v>32</v>
      </c>
      <c r="B11" s="65"/>
      <c r="C11" s="70" t="s">
        <v>4</v>
      </c>
      <c r="D11" s="70" t="s">
        <v>36</v>
      </c>
    </row>
    <row r="12" spans="1:15" ht="15" x14ac:dyDescent="0.25">
      <c r="A12" s="70" t="s">
        <v>10</v>
      </c>
      <c r="B12" s="65"/>
      <c r="C12" s="70" t="str">
        <f>C11</f>
        <v>:</v>
      </c>
      <c r="D12" s="70" t="s">
        <v>37</v>
      </c>
    </row>
    <row r="13" spans="1:15" ht="15" x14ac:dyDescent="0.25">
      <c r="A13" s="70" t="s">
        <v>33</v>
      </c>
      <c r="B13" s="65"/>
      <c r="C13" s="70" t="str">
        <f>C12</f>
        <v>:</v>
      </c>
      <c r="D13" s="70" t="s">
        <v>38</v>
      </c>
    </row>
    <row r="14" spans="1:15" ht="15" x14ac:dyDescent="0.25">
      <c r="A14" s="70" t="s">
        <v>34</v>
      </c>
      <c r="B14" s="65"/>
      <c r="C14" s="70" t="s">
        <v>4</v>
      </c>
      <c r="D14" s="70" t="s">
        <v>39</v>
      </c>
      <c r="E14" s="98"/>
    </row>
    <row r="15" spans="1:15" ht="15.75" customHeight="1" x14ac:dyDescent="0.3">
      <c r="A15" s="70" t="s">
        <v>11</v>
      </c>
      <c r="B15" s="71"/>
      <c r="C15" s="70" t="s">
        <v>4</v>
      </c>
      <c r="D15" s="70">
        <v>2023</v>
      </c>
      <c r="E15" s="70">
        <v>2024</v>
      </c>
      <c r="F15" s="61"/>
      <c r="G15" s="61"/>
      <c r="H15" s="61"/>
      <c r="I15" s="71"/>
      <c r="J15" s="64"/>
      <c r="K15" s="64"/>
      <c r="L15" s="64"/>
      <c r="M15" s="64"/>
      <c r="N15" s="64"/>
      <c r="O15" s="64"/>
    </row>
    <row r="16" spans="1:15" ht="15" thickBot="1" x14ac:dyDescent="0.25"/>
    <row r="17" spans="1:23" ht="22.5" customHeight="1" thickTop="1" x14ac:dyDescent="0.2">
      <c r="A17" s="126" t="s">
        <v>5</v>
      </c>
      <c r="B17" s="127" t="s">
        <v>90</v>
      </c>
      <c r="C17" s="127"/>
      <c r="D17" s="127" t="s">
        <v>6</v>
      </c>
      <c r="E17" s="127"/>
      <c r="F17" s="127"/>
      <c r="G17" s="128" t="s">
        <v>91</v>
      </c>
      <c r="H17" s="129" t="s">
        <v>92</v>
      </c>
      <c r="I17" s="130" t="s">
        <v>93</v>
      </c>
      <c r="J17" s="96"/>
      <c r="K17" s="111" t="s">
        <v>17</v>
      </c>
      <c r="L17" s="2"/>
      <c r="M17" s="2"/>
      <c r="N17" s="2"/>
      <c r="O17" s="2"/>
    </row>
    <row r="18" spans="1:23" ht="27.75" customHeight="1" thickBot="1" x14ac:dyDescent="0.25">
      <c r="A18" s="131"/>
      <c r="B18" s="132"/>
      <c r="C18" s="132"/>
      <c r="D18" s="132"/>
      <c r="E18" s="132"/>
      <c r="F18" s="132"/>
      <c r="G18" s="133"/>
      <c r="H18" s="134"/>
      <c r="I18" s="135"/>
      <c r="J18" s="97"/>
      <c r="K18" s="123"/>
      <c r="L18" s="2"/>
      <c r="M18" s="2"/>
      <c r="N18" s="2"/>
      <c r="O18" s="2"/>
    </row>
    <row r="19" spans="1:23" ht="15.75" thickTop="1" x14ac:dyDescent="0.25">
      <c r="A19" s="136"/>
      <c r="B19" s="137"/>
      <c r="C19" s="138"/>
      <c r="D19" s="137"/>
      <c r="E19" s="139"/>
      <c r="F19" s="138"/>
      <c r="G19" s="140"/>
      <c r="H19" s="141"/>
      <c r="I19" s="142"/>
      <c r="J19" s="14"/>
      <c r="K19" s="14"/>
      <c r="L19" s="14"/>
      <c r="M19" s="14"/>
      <c r="N19" s="14"/>
      <c r="O19" s="14"/>
      <c r="Q19" s="15" t="s">
        <v>13</v>
      </c>
      <c r="R19" s="15"/>
      <c r="S19" s="16" t="s">
        <v>12</v>
      </c>
      <c r="U19" s="16" t="s">
        <v>14</v>
      </c>
      <c r="V19" s="5"/>
    </row>
    <row r="20" spans="1:23" s="66" customFormat="1" ht="15" x14ac:dyDescent="0.25">
      <c r="A20" s="143">
        <v>1</v>
      </c>
      <c r="B20" s="144" t="s">
        <v>94</v>
      </c>
      <c r="C20" s="145"/>
      <c r="D20" s="146"/>
      <c r="E20" s="147"/>
      <c r="F20" s="148"/>
      <c r="G20" s="144" t="s">
        <v>95</v>
      </c>
      <c r="H20" s="149"/>
      <c r="I20" s="150"/>
      <c r="J20" s="25">
        <v>560000</v>
      </c>
      <c r="K20" s="26" t="s">
        <v>18</v>
      </c>
      <c r="L20" s="26"/>
      <c r="M20" s="26"/>
      <c r="N20" s="26"/>
      <c r="O20" s="26"/>
      <c r="P20" s="27">
        <f>I20</f>
        <v>0</v>
      </c>
      <c r="Q20" s="28">
        <v>4750000</v>
      </c>
      <c r="R20" s="28">
        <f t="shared" ref="R20:R26" si="0">F20*Q20</f>
        <v>0</v>
      </c>
      <c r="S20" s="29">
        <v>2900000</v>
      </c>
      <c r="T20" s="29">
        <f t="shared" ref="T20:T28" si="1">S20*F20</f>
        <v>0</v>
      </c>
      <c r="U20" s="29">
        <v>2900000</v>
      </c>
      <c r="V20" s="29">
        <f>U20*F20</f>
        <v>0</v>
      </c>
    </row>
    <row r="21" spans="1:23" ht="45" customHeight="1" x14ac:dyDescent="0.25">
      <c r="A21" s="151"/>
      <c r="B21" s="152"/>
      <c r="C21" s="153"/>
      <c r="D21" s="152"/>
      <c r="E21" s="154"/>
      <c r="F21" s="155"/>
      <c r="G21" s="152"/>
      <c r="H21" s="156"/>
      <c r="I21" s="157"/>
      <c r="J21" s="25">
        <v>450000</v>
      </c>
      <c r="K21" s="14" t="s">
        <v>19</v>
      </c>
      <c r="L21" s="14"/>
      <c r="M21" s="14"/>
      <c r="N21" s="14"/>
      <c r="O21" s="14"/>
      <c r="P21" s="30">
        <f t="shared" ref="P21:P28" si="2">I21</f>
        <v>0</v>
      </c>
      <c r="Q21" s="4">
        <v>3650000</v>
      </c>
      <c r="R21" s="4">
        <f t="shared" si="0"/>
        <v>0</v>
      </c>
      <c r="S21" s="5">
        <v>700000</v>
      </c>
      <c r="T21" s="5">
        <f t="shared" si="1"/>
        <v>0</v>
      </c>
      <c r="U21" s="5">
        <v>700000</v>
      </c>
      <c r="V21" s="5">
        <f t="shared" ref="V21:V28" si="3">U21*I21</f>
        <v>0</v>
      </c>
      <c r="W21" s="23">
        <f>67*30*1600</f>
        <v>3216000</v>
      </c>
    </row>
    <row r="22" spans="1:23" ht="14.25" customHeight="1" x14ac:dyDescent="0.25">
      <c r="A22" s="151"/>
      <c r="B22" s="152"/>
      <c r="C22" s="153"/>
      <c r="D22" s="152"/>
      <c r="E22" s="154"/>
      <c r="F22" s="155"/>
      <c r="G22" s="152"/>
      <c r="H22" s="156"/>
      <c r="I22" s="157"/>
      <c r="J22" s="25">
        <v>855000</v>
      </c>
      <c r="K22" s="14" t="s">
        <v>20</v>
      </c>
      <c r="L22" s="14"/>
      <c r="M22" s="14"/>
      <c r="N22" s="14"/>
      <c r="O22" s="14"/>
      <c r="P22" s="30">
        <f t="shared" si="2"/>
        <v>0</v>
      </c>
      <c r="Q22" s="4">
        <v>10500000</v>
      </c>
      <c r="R22" s="4">
        <f t="shared" si="0"/>
        <v>0</v>
      </c>
      <c r="S22" s="5">
        <v>4400000</v>
      </c>
      <c r="T22" s="5">
        <f t="shared" si="1"/>
        <v>0</v>
      </c>
      <c r="U22" s="5">
        <v>4400000</v>
      </c>
      <c r="V22" s="5">
        <f t="shared" si="3"/>
        <v>0</v>
      </c>
    </row>
    <row r="23" spans="1:23" s="67" customFormat="1" ht="15" x14ac:dyDescent="0.25">
      <c r="A23" s="151"/>
      <c r="B23" s="152"/>
      <c r="C23" s="153"/>
      <c r="D23" s="152"/>
      <c r="E23"/>
      <c r="F23" s="153"/>
      <c r="G23" s="152"/>
      <c r="H23" s="156"/>
      <c r="I23" s="157"/>
      <c r="J23" s="25">
        <v>195000</v>
      </c>
      <c r="K23" s="31" t="s">
        <v>21</v>
      </c>
      <c r="L23" s="31"/>
      <c r="M23" s="31"/>
      <c r="N23" s="31"/>
      <c r="O23" s="31"/>
      <c r="P23" s="32">
        <f t="shared" si="2"/>
        <v>0</v>
      </c>
      <c r="Q23" s="33">
        <v>7000000</v>
      </c>
      <c r="R23" s="33">
        <f t="shared" si="0"/>
        <v>0</v>
      </c>
      <c r="S23" s="34">
        <v>1700000</v>
      </c>
      <c r="T23" s="34">
        <f t="shared" si="1"/>
        <v>0</v>
      </c>
      <c r="U23" s="34">
        <v>1700000</v>
      </c>
      <c r="V23" s="34">
        <f t="shared" si="3"/>
        <v>0</v>
      </c>
    </row>
    <row r="24" spans="1:23" ht="15" x14ac:dyDescent="0.25">
      <c r="A24" s="151"/>
      <c r="B24" s="152"/>
      <c r="C24" s="153"/>
      <c r="D24" s="158"/>
      <c r="E24" s="154"/>
      <c r="F24" s="155"/>
      <c r="G24" s="152"/>
      <c r="H24" s="156"/>
      <c r="I24" s="157"/>
      <c r="J24" s="25">
        <v>1625000</v>
      </c>
      <c r="K24" s="14" t="s">
        <v>22</v>
      </c>
      <c r="L24" s="14"/>
      <c r="M24" s="14"/>
      <c r="N24" s="14"/>
      <c r="O24" s="14"/>
      <c r="P24" s="30">
        <f t="shared" si="2"/>
        <v>0</v>
      </c>
      <c r="Q24" s="4">
        <v>15500000</v>
      </c>
      <c r="R24" s="4">
        <f t="shared" si="0"/>
        <v>0</v>
      </c>
      <c r="S24" s="5">
        <v>15000000</v>
      </c>
      <c r="T24" s="5">
        <f t="shared" si="1"/>
        <v>0</v>
      </c>
      <c r="U24" s="5">
        <v>15000000</v>
      </c>
      <c r="V24" s="5">
        <f t="shared" si="3"/>
        <v>0</v>
      </c>
    </row>
    <row r="25" spans="1:23" ht="15" x14ac:dyDescent="0.25">
      <c r="A25" s="151"/>
      <c r="B25" s="152"/>
      <c r="C25" s="153"/>
      <c r="D25" s="158"/>
      <c r="E25" s="154"/>
      <c r="F25" s="155"/>
      <c r="G25" s="152"/>
      <c r="H25" s="156"/>
      <c r="I25" s="157"/>
      <c r="J25" s="25">
        <v>750000</v>
      </c>
      <c r="K25" s="14" t="s">
        <v>23</v>
      </c>
      <c r="L25" s="14"/>
      <c r="M25" s="14"/>
      <c r="N25" s="14"/>
      <c r="O25" s="14"/>
      <c r="P25" s="30">
        <f t="shared" si="2"/>
        <v>0</v>
      </c>
      <c r="Q25" s="4">
        <v>6750000</v>
      </c>
      <c r="R25" s="4">
        <f t="shared" si="0"/>
        <v>0</v>
      </c>
      <c r="S25" s="5">
        <v>7600000</v>
      </c>
      <c r="T25" s="5">
        <f t="shared" si="1"/>
        <v>0</v>
      </c>
      <c r="U25" s="5">
        <v>7600000</v>
      </c>
      <c r="V25" s="5">
        <f t="shared" si="3"/>
        <v>0</v>
      </c>
    </row>
    <row r="26" spans="1:23" ht="15" x14ac:dyDescent="0.25">
      <c r="A26" s="151"/>
      <c r="B26" s="152"/>
      <c r="C26" s="153"/>
      <c r="D26" s="152"/>
      <c r="E26" s="154"/>
      <c r="F26" s="155"/>
      <c r="G26" s="152"/>
      <c r="H26" s="156"/>
      <c r="I26" s="157"/>
      <c r="J26" s="25">
        <v>11220000</v>
      </c>
      <c r="K26" s="14" t="s">
        <v>24</v>
      </c>
      <c r="L26" s="14" t="e">
        <f>G26+G25+G24+G23+G22+#REF!+G20</f>
        <v>#REF!</v>
      </c>
      <c r="M26" s="14">
        <f>S28</f>
        <v>127300000</v>
      </c>
      <c r="N26" s="14"/>
      <c r="O26" s="14"/>
      <c r="P26" s="30">
        <f t="shared" si="2"/>
        <v>0</v>
      </c>
      <c r="R26" s="4">
        <f t="shared" si="0"/>
        <v>0</v>
      </c>
      <c r="S26" s="5">
        <v>95000000</v>
      </c>
      <c r="T26" s="5">
        <f t="shared" si="1"/>
        <v>0</v>
      </c>
      <c r="U26" s="5">
        <v>75000000</v>
      </c>
      <c r="V26" s="5">
        <f t="shared" si="3"/>
        <v>0</v>
      </c>
    </row>
    <row r="27" spans="1:23" ht="15" x14ac:dyDescent="0.25">
      <c r="A27" s="151"/>
      <c r="B27" s="152"/>
      <c r="C27" s="153"/>
      <c r="D27" s="152"/>
      <c r="E27"/>
      <c r="F27" s="153"/>
      <c r="G27" s="159"/>
      <c r="H27" s="160"/>
      <c r="I27" s="157"/>
      <c r="J27" s="25">
        <v>500000</v>
      </c>
      <c r="K27" s="14"/>
      <c r="L27" s="14">
        <f>I34*30%</f>
        <v>0</v>
      </c>
      <c r="M27" s="14">
        <f>I34</f>
        <v>0</v>
      </c>
      <c r="N27" s="14"/>
      <c r="O27" s="14"/>
      <c r="P27" s="30">
        <f t="shared" si="2"/>
        <v>0</v>
      </c>
      <c r="T27" s="5">
        <f t="shared" si="1"/>
        <v>0</v>
      </c>
      <c r="U27" s="5">
        <f>P27</f>
        <v>0</v>
      </c>
      <c r="V27" s="5">
        <f t="shared" si="3"/>
        <v>0</v>
      </c>
    </row>
    <row r="28" spans="1:23" ht="15" x14ac:dyDescent="0.25">
      <c r="A28" s="151"/>
      <c r="B28" s="152"/>
      <c r="C28" s="153"/>
      <c r="D28" s="158"/>
      <c r="E28" s="154"/>
      <c r="F28" s="155"/>
      <c r="G28" s="144" t="s">
        <v>104</v>
      </c>
      <c r="H28" s="149"/>
      <c r="I28" s="157"/>
      <c r="J28" s="25">
        <v>300000</v>
      </c>
      <c r="K28" s="14"/>
      <c r="L28" s="14" t="e">
        <f>L26-L27</f>
        <v>#REF!</v>
      </c>
      <c r="M28" s="14">
        <f>M27-M26</f>
        <v>-127300000</v>
      </c>
      <c r="N28" s="14">
        <v>7000000</v>
      </c>
      <c r="O28" s="14" t="s">
        <v>25</v>
      </c>
      <c r="P28" s="30">
        <f t="shared" si="2"/>
        <v>0</v>
      </c>
      <c r="S28" s="5">
        <f>SUM(S20:S27)</f>
        <v>127300000</v>
      </c>
      <c r="T28" s="5">
        <f t="shared" si="1"/>
        <v>0</v>
      </c>
      <c r="U28" s="5">
        <f>P28</f>
        <v>0</v>
      </c>
      <c r="V28" s="5">
        <f t="shared" si="3"/>
        <v>0</v>
      </c>
    </row>
    <row r="29" spans="1:23" ht="15" x14ac:dyDescent="0.25">
      <c r="A29" s="151"/>
      <c r="B29" s="152"/>
      <c r="C29" s="153"/>
      <c r="D29" s="152"/>
      <c r="E29" s="154"/>
      <c r="F29" s="155"/>
      <c r="G29" s="152"/>
      <c r="H29" s="156"/>
      <c r="I29" s="157"/>
      <c r="J29" s="14"/>
      <c r="K29" s="14"/>
      <c r="L29" s="14"/>
      <c r="M29" s="37"/>
      <c r="N29" s="14">
        <v>5000000</v>
      </c>
      <c r="O29" s="14" t="s">
        <v>26</v>
      </c>
      <c r="P29" s="30"/>
      <c r="U29" s="5"/>
      <c r="V29" s="5"/>
    </row>
    <row r="30" spans="1:23" ht="15" x14ac:dyDescent="0.25">
      <c r="A30" s="151"/>
      <c r="B30" s="152"/>
      <c r="C30" s="153"/>
      <c r="D30" s="152"/>
      <c r="E30" s="154"/>
      <c r="F30" s="155"/>
      <c r="G30" s="152"/>
      <c r="H30" s="156"/>
      <c r="I30" s="157"/>
      <c r="J30" s="14"/>
      <c r="K30" s="14"/>
      <c r="L30" s="14"/>
      <c r="M30" s="37"/>
      <c r="N30" s="14"/>
      <c r="O30" s="14"/>
      <c r="P30" s="30"/>
      <c r="U30" s="5"/>
      <c r="V30" s="5"/>
    </row>
    <row r="31" spans="1:23" ht="15" x14ac:dyDescent="0.25">
      <c r="A31" s="151"/>
      <c r="B31" s="152"/>
      <c r="C31" s="153"/>
      <c r="D31" s="152"/>
      <c r="E31" t="s">
        <v>105</v>
      </c>
      <c r="F31" s="153"/>
      <c r="G31" s="152"/>
      <c r="H31" s="156"/>
      <c r="I31" s="157"/>
      <c r="J31" s="14"/>
      <c r="K31" s="14"/>
      <c r="L31" s="14"/>
      <c r="M31" s="37"/>
      <c r="N31" s="14"/>
      <c r="O31" s="14"/>
      <c r="P31" s="30"/>
      <c r="U31" s="5"/>
      <c r="V31" s="5"/>
    </row>
    <row r="32" spans="1:23" ht="15" x14ac:dyDescent="0.25">
      <c r="A32" s="151"/>
      <c r="B32" s="152"/>
      <c r="C32" s="153"/>
      <c r="D32" s="158"/>
      <c r="E32" s="154"/>
      <c r="F32" s="155"/>
      <c r="G32" s="152"/>
      <c r="H32" s="156"/>
      <c r="I32" s="157"/>
      <c r="J32" s="14"/>
      <c r="K32" s="14"/>
      <c r="L32" s="14"/>
      <c r="M32" s="37"/>
      <c r="N32" s="14"/>
      <c r="O32" s="14"/>
      <c r="P32" s="30"/>
      <c r="U32" s="5"/>
      <c r="V32" s="5"/>
    </row>
    <row r="33" spans="1:23" s="66" customFormat="1" ht="15" x14ac:dyDescent="0.25">
      <c r="A33" s="151"/>
      <c r="B33" s="152"/>
      <c r="C33" s="153"/>
      <c r="D33" s="158"/>
      <c r="E33" s="154"/>
      <c r="F33" s="155"/>
      <c r="G33" s="152"/>
      <c r="H33" s="156"/>
      <c r="I33" s="157"/>
      <c r="J33" s="25">
        <v>560000</v>
      </c>
      <c r="K33" s="26" t="s">
        <v>18</v>
      </c>
      <c r="L33" s="26"/>
      <c r="M33" s="26"/>
      <c r="N33" s="26"/>
      <c r="O33" s="26"/>
      <c r="P33" s="27">
        <f>I33</f>
        <v>0</v>
      </c>
      <c r="Q33" s="28">
        <v>4750000</v>
      </c>
      <c r="R33" s="28">
        <f t="shared" ref="R33:R39" si="4">F33*Q33</f>
        <v>0</v>
      </c>
      <c r="S33" s="29">
        <v>2900000</v>
      </c>
      <c r="T33" s="29">
        <f t="shared" ref="T33:T41" si="5">S33*F33</f>
        <v>0</v>
      </c>
      <c r="U33" s="29">
        <v>2900000</v>
      </c>
      <c r="V33" s="29">
        <f>U33*F33</f>
        <v>0</v>
      </c>
    </row>
    <row r="34" spans="1:23" ht="15" x14ac:dyDescent="0.25">
      <c r="A34" s="151"/>
      <c r="B34" s="152"/>
      <c r="C34" s="153"/>
      <c r="D34" s="152"/>
      <c r="E34" s="154"/>
      <c r="F34" s="155"/>
      <c r="G34" s="152"/>
      <c r="H34" s="156"/>
      <c r="I34" s="157"/>
      <c r="J34" s="25">
        <v>450000</v>
      </c>
      <c r="K34" s="14" t="s">
        <v>19</v>
      </c>
      <c r="L34" s="14"/>
      <c r="M34" s="14"/>
      <c r="N34" s="14"/>
      <c r="O34" s="14"/>
      <c r="P34" s="30">
        <f t="shared" ref="P34:P41" si="6">I34</f>
        <v>0</v>
      </c>
      <c r="Q34" s="4">
        <v>3650000</v>
      </c>
      <c r="R34" s="4">
        <f t="shared" si="4"/>
        <v>0</v>
      </c>
      <c r="S34" s="5">
        <v>700000</v>
      </c>
      <c r="T34" s="5">
        <f t="shared" si="5"/>
        <v>0</v>
      </c>
      <c r="U34" s="5">
        <v>700000</v>
      </c>
      <c r="V34" s="5">
        <f t="shared" ref="V34:V41" si="7">U34*I34</f>
        <v>0</v>
      </c>
    </row>
    <row r="35" spans="1:23" ht="15" x14ac:dyDescent="0.25">
      <c r="A35" s="151"/>
      <c r="B35" s="152"/>
      <c r="C35" s="153"/>
      <c r="D35" s="152"/>
      <c r="E35"/>
      <c r="F35" s="153"/>
      <c r="G35" s="159"/>
      <c r="H35" s="160"/>
      <c r="I35" s="157"/>
      <c r="J35" s="25">
        <v>855000</v>
      </c>
      <c r="K35" s="14" t="s">
        <v>20</v>
      </c>
      <c r="L35" s="14"/>
      <c r="M35" s="14"/>
      <c r="N35" s="14"/>
      <c r="O35" s="14"/>
      <c r="P35" s="30">
        <f t="shared" si="6"/>
        <v>0</v>
      </c>
      <c r="Q35" s="4">
        <v>10500000</v>
      </c>
      <c r="R35" s="4">
        <f t="shared" si="4"/>
        <v>0</v>
      </c>
      <c r="S35" s="5">
        <v>4400000</v>
      </c>
      <c r="T35" s="5">
        <f t="shared" si="5"/>
        <v>0</v>
      </c>
      <c r="U35" s="5">
        <v>4400000</v>
      </c>
      <c r="V35" s="5">
        <f t="shared" si="7"/>
        <v>0</v>
      </c>
    </row>
    <row r="36" spans="1:23" s="67" customFormat="1" ht="15" x14ac:dyDescent="0.25">
      <c r="A36" s="151"/>
      <c r="B36" s="152"/>
      <c r="C36" s="153"/>
      <c r="D36" s="158"/>
      <c r="E36" s="154"/>
      <c r="F36" s="155"/>
      <c r="G36" s="144" t="s">
        <v>96</v>
      </c>
      <c r="H36" s="149"/>
      <c r="I36" s="157"/>
      <c r="J36" s="25">
        <v>195000</v>
      </c>
      <c r="K36" s="31" t="s">
        <v>21</v>
      </c>
      <c r="L36" s="31"/>
      <c r="M36" s="31"/>
      <c r="N36" s="31"/>
      <c r="O36" s="31"/>
      <c r="P36" s="32">
        <f t="shared" si="6"/>
        <v>0</v>
      </c>
      <c r="Q36" s="33">
        <v>7000000</v>
      </c>
      <c r="R36" s="33">
        <f t="shared" si="4"/>
        <v>0</v>
      </c>
      <c r="S36" s="34">
        <v>1700000</v>
      </c>
      <c r="T36" s="34">
        <f t="shared" si="5"/>
        <v>0</v>
      </c>
      <c r="U36" s="34">
        <v>1700000</v>
      </c>
      <c r="V36" s="34">
        <f t="shared" si="7"/>
        <v>0</v>
      </c>
      <c r="W36" s="23">
        <f>67*30*975</f>
        <v>1959750</v>
      </c>
    </row>
    <row r="37" spans="1:23" ht="15" x14ac:dyDescent="0.25">
      <c r="A37" s="151"/>
      <c r="B37" s="152"/>
      <c r="C37" s="153"/>
      <c r="D37" s="152"/>
      <c r="E37" s="154"/>
      <c r="F37" s="155"/>
      <c r="G37" s="152"/>
      <c r="H37" s="156"/>
      <c r="I37" s="157"/>
      <c r="J37" s="25">
        <v>1625000</v>
      </c>
      <c r="K37" s="14" t="s">
        <v>22</v>
      </c>
      <c r="L37" s="14"/>
      <c r="M37" s="14"/>
      <c r="N37" s="14"/>
      <c r="O37" s="14"/>
      <c r="P37" s="30">
        <f t="shared" si="6"/>
        <v>0</v>
      </c>
      <c r="Q37" s="4">
        <v>15500000</v>
      </c>
      <c r="R37" s="4">
        <f t="shared" si="4"/>
        <v>0</v>
      </c>
      <c r="S37" s="5">
        <v>15000000</v>
      </c>
      <c r="T37" s="5">
        <f t="shared" si="5"/>
        <v>0</v>
      </c>
      <c r="U37" s="5">
        <v>15000000</v>
      </c>
      <c r="V37" s="5">
        <f t="shared" si="7"/>
        <v>0</v>
      </c>
    </row>
    <row r="38" spans="1:23" ht="15" x14ac:dyDescent="0.25">
      <c r="A38" s="151"/>
      <c r="B38" s="152"/>
      <c r="C38" s="153"/>
      <c r="D38" s="152"/>
      <c r="E38" s="154"/>
      <c r="F38" s="155"/>
      <c r="G38" s="152"/>
      <c r="H38" s="156"/>
      <c r="I38" s="157"/>
      <c r="J38" s="25">
        <v>750000</v>
      </c>
      <c r="K38" s="14" t="s">
        <v>23</v>
      </c>
      <c r="L38" s="14"/>
      <c r="M38" s="14"/>
      <c r="N38" s="14"/>
      <c r="O38" s="14"/>
      <c r="P38" s="30">
        <f t="shared" si="6"/>
        <v>0</v>
      </c>
      <c r="Q38" s="4">
        <v>6750000</v>
      </c>
      <c r="R38" s="4">
        <f t="shared" si="4"/>
        <v>0</v>
      </c>
      <c r="S38" s="5">
        <v>7600000</v>
      </c>
      <c r="T38" s="5">
        <f t="shared" si="5"/>
        <v>0</v>
      </c>
      <c r="U38" s="5">
        <v>7600000</v>
      </c>
      <c r="V38" s="5">
        <f t="shared" si="7"/>
        <v>0</v>
      </c>
    </row>
    <row r="39" spans="1:23" ht="15" x14ac:dyDescent="0.25">
      <c r="A39" s="151"/>
      <c r="B39" s="152"/>
      <c r="C39" s="153"/>
      <c r="D39" s="152"/>
      <c r="E39"/>
      <c r="F39" s="153"/>
      <c r="G39" s="152"/>
      <c r="H39" s="156"/>
      <c r="I39" s="157"/>
      <c r="J39" s="25">
        <v>11220000</v>
      </c>
      <c r="K39" s="14" t="s">
        <v>24</v>
      </c>
      <c r="L39" s="14">
        <f>G39+G38+G37+W36+G35+W21+G33</f>
        <v>5175750</v>
      </c>
      <c r="M39" s="14">
        <f>S41</f>
        <v>127300000</v>
      </c>
      <c r="N39" s="14"/>
      <c r="O39" s="14"/>
      <c r="P39" s="30">
        <f t="shared" si="6"/>
        <v>0</v>
      </c>
      <c r="R39" s="4">
        <f t="shared" si="4"/>
        <v>0</v>
      </c>
      <c r="S39" s="5">
        <v>95000000</v>
      </c>
      <c r="T39" s="5">
        <f t="shared" si="5"/>
        <v>0</v>
      </c>
      <c r="U39" s="5">
        <v>75000000</v>
      </c>
      <c r="V39" s="5">
        <f t="shared" si="7"/>
        <v>0</v>
      </c>
    </row>
    <row r="40" spans="1:23" ht="15" x14ac:dyDescent="0.25">
      <c r="A40" s="151"/>
      <c r="B40" s="152"/>
      <c r="C40" s="153"/>
      <c r="D40" s="158"/>
      <c r="E40" s="154"/>
      <c r="F40" s="155"/>
      <c r="G40" s="152"/>
      <c r="H40" s="156"/>
      <c r="I40" s="157"/>
      <c r="J40" s="25">
        <v>500000</v>
      </c>
      <c r="K40" s="14"/>
      <c r="L40" s="14">
        <f>I44*30%</f>
        <v>0</v>
      </c>
      <c r="M40" s="14">
        <f>I44</f>
        <v>0</v>
      </c>
      <c r="N40" s="14"/>
      <c r="O40" s="14"/>
      <c r="P40" s="30">
        <f t="shared" si="6"/>
        <v>0</v>
      </c>
      <c r="T40" s="5">
        <f t="shared" si="5"/>
        <v>0</v>
      </c>
      <c r="U40" s="5">
        <f>P40</f>
        <v>0</v>
      </c>
      <c r="V40" s="5">
        <f t="shared" si="7"/>
        <v>0</v>
      </c>
    </row>
    <row r="41" spans="1:23" ht="15" x14ac:dyDescent="0.25">
      <c r="A41" s="151"/>
      <c r="B41" s="152"/>
      <c r="C41" s="153"/>
      <c r="D41" s="158"/>
      <c r="E41" s="154"/>
      <c r="F41" s="155"/>
      <c r="G41" s="152"/>
      <c r="H41" s="156"/>
      <c r="I41" s="157"/>
      <c r="J41" s="25">
        <v>300000</v>
      </c>
      <c r="K41" s="14"/>
      <c r="L41" s="14">
        <f>L39-L40</f>
        <v>5175750</v>
      </c>
      <c r="M41" s="14">
        <f>M40-M39</f>
        <v>-127300000</v>
      </c>
      <c r="N41" s="14">
        <v>7000000</v>
      </c>
      <c r="O41" s="14" t="s">
        <v>25</v>
      </c>
      <c r="P41" s="30">
        <f t="shared" si="6"/>
        <v>0</v>
      </c>
      <c r="S41" s="5">
        <f>SUM(S33:S40)</f>
        <v>127300000</v>
      </c>
      <c r="T41" s="5">
        <f t="shared" si="5"/>
        <v>0</v>
      </c>
      <c r="U41" s="5">
        <f>P41</f>
        <v>0</v>
      </c>
      <c r="V41" s="5">
        <f t="shared" si="7"/>
        <v>0</v>
      </c>
    </row>
    <row r="42" spans="1:23" ht="15" x14ac:dyDescent="0.25">
      <c r="A42" s="151"/>
      <c r="B42" s="152"/>
      <c r="C42" s="153"/>
      <c r="D42" s="152"/>
      <c r="E42" s="154"/>
      <c r="F42" s="155"/>
      <c r="G42" s="152"/>
      <c r="H42" s="156"/>
      <c r="I42" s="157"/>
      <c r="J42" s="14"/>
      <c r="K42" s="14"/>
      <c r="L42" s="14"/>
      <c r="M42" s="37"/>
      <c r="N42" s="14">
        <v>5000000</v>
      </c>
      <c r="O42" s="14" t="s">
        <v>26</v>
      </c>
      <c r="P42" s="30"/>
      <c r="U42" s="5"/>
      <c r="V42" s="5"/>
    </row>
    <row r="43" spans="1:23" ht="15.75" thickBot="1" x14ac:dyDescent="0.3">
      <c r="A43" s="161"/>
      <c r="B43" s="159"/>
      <c r="C43" s="162"/>
      <c r="D43" s="159"/>
      <c r="E43" s="163"/>
      <c r="F43" s="162"/>
      <c r="G43" s="159"/>
      <c r="H43" s="160"/>
      <c r="I43" s="164"/>
      <c r="J43" s="14"/>
      <c r="K43" s="14"/>
      <c r="L43" s="14" t="e">
        <f>H43+#REF!</f>
        <v>#REF!</v>
      </c>
      <c r="M43" s="39">
        <f>M41-N43</f>
        <v>-139300000</v>
      </c>
      <c r="N43" s="14">
        <f>SUM(N41:N42)</f>
        <v>12000000</v>
      </c>
      <c r="O43" s="14"/>
      <c r="U43" s="5"/>
      <c r="V43" s="5"/>
    </row>
    <row r="44" spans="1:23" ht="15.75" thickTop="1" x14ac:dyDescent="0.25">
      <c r="A44" s="143">
        <v>2</v>
      </c>
      <c r="B44" s="144" t="s">
        <v>97</v>
      </c>
      <c r="C44" s="145"/>
      <c r="D44" s="146"/>
      <c r="E44" s="147"/>
      <c r="F44" s="148"/>
      <c r="G44" s="144" t="s">
        <v>106</v>
      </c>
      <c r="H44" s="149"/>
      <c r="I44" s="150"/>
      <c r="J44" s="41"/>
      <c r="K44" s="41"/>
      <c r="L44" s="42" t="e">
        <f>H43+#REF!+#REF!</f>
        <v>#REF!</v>
      </c>
      <c r="M44" s="41"/>
      <c r="N44" s="41"/>
      <c r="O44" s="41"/>
      <c r="P44" s="43">
        <f>SUM(P33:P43)</f>
        <v>0</v>
      </c>
      <c r="Q44" s="4">
        <f>SUM(Q33:Q43)</f>
        <v>48150000</v>
      </c>
      <c r="R44" s="4">
        <f>SUM(R33:R43)</f>
        <v>0</v>
      </c>
      <c r="S44" s="5">
        <f>SUM(S33:S43)</f>
        <v>254600000</v>
      </c>
      <c r="T44" s="5">
        <f>SUM(T33:T43)</f>
        <v>0</v>
      </c>
      <c r="U44" s="5"/>
      <c r="V44" s="5">
        <f>SUM(V33:V43)</f>
        <v>0</v>
      </c>
    </row>
    <row r="45" spans="1:23" ht="15" x14ac:dyDescent="0.25">
      <c r="A45" s="151"/>
      <c r="B45" s="152"/>
      <c r="C45" s="153"/>
      <c r="D45" s="152"/>
      <c r="E45" s="154"/>
      <c r="F45" s="155"/>
      <c r="G45" s="152"/>
      <c r="H45" s="156"/>
      <c r="I45" s="157"/>
      <c r="J45" s="44"/>
      <c r="K45" s="44"/>
      <c r="L45" s="44"/>
      <c r="M45" s="44"/>
      <c r="N45" s="44"/>
      <c r="O45" s="44"/>
      <c r="P45" s="45">
        <f>P44*10%</f>
        <v>0</v>
      </c>
      <c r="W45" s="30"/>
    </row>
    <row r="46" spans="1:23" ht="16.5" thickBot="1" x14ac:dyDescent="0.3">
      <c r="A46" s="151"/>
      <c r="B46" s="152"/>
      <c r="C46" s="153"/>
      <c r="D46" s="152"/>
      <c r="E46" s="154"/>
      <c r="F46" s="155"/>
      <c r="G46" s="152"/>
      <c r="H46" s="156"/>
      <c r="I46" s="157"/>
      <c r="J46" s="47"/>
      <c r="K46" s="47"/>
      <c r="L46" s="47"/>
      <c r="M46" s="47"/>
      <c r="N46" s="47"/>
      <c r="O46" s="47"/>
      <c r="P46" s="48">
        <f>P45+P44</f>
        <v>0</v>
      </c>
    </row>
    <row r="47" spans="1:23" ht="16.5" thickTop="1" x14ac:dyDescent="0.25">
      <c r="A47" s="151"/>
      <c r="B47" s="152"/>
      <c r="C47" s="153"/>
      <c r="D47" s="152"/>
      <c r="E47"/>
      <c r="F47" s="153"/>
      <c r="G47" s="152"/>
      <c r="H47" s="156"/>
      <c r="I47" s="157"/>
      <c r="J47" s="49"/>
      <c r="K47" s="49"/>
      <c r="L47" s="49" t="e">
        <f>M43-L44</f>
        <v>#REF!</v>
      </c>
      <c r="M47" s="49"/>
      <c r="N47" s="49"/>
      <c r="O47" s="49"/>
      <c r="Q47" s="4">
        <v>209400000</v>
      </c>
      <c r="S47" s="5">
        <f>I47-Q47</f>
        <v>-209400000</v>
      </c>
    </row>
    <row r="48" spans="1:23" ht="18.75" x14ac:dyDescent="0.25">
      <c r="A48" s="151"/>
      <c r="B48" s="152"/>
      <c r="C48" s="153"/>
      <c r="D48" s="158"/>
      <c r="E48" s="154"/>
      <c r="F48" s="155"/>
      <c r="G48" s="152"/>
      <c r="H48" s="156"/>
      <c r="I48" s="157"/>
      <c r="J48" s="51">
        <v>181005000</v>
      </c>
      <c r="K48" s="52" t="e">
        <f>#REF!-G43</f>
        <v>#REF!</v>
      </c>
      <c r="L48" s="53"/>
      <c r="M48" s="53"/>
      <c r="N48" s="53"/>
      <c r="O48" s="53"/>
    </row>
    <row r="49" spans="1:16" ht="18.75" x14ac:dyDescent="0.25">
      <c r="A49" s="151"/>
      <c r="B49" s="152"/>
      <c r="C49" s="153"/>
      <c r="D49" s="158"/>
      <c r="E49" s="154"/>
      <c r="F49" s="155"/>
      <c r="G49" s="152"/>
      <c r="H49" s="156"/>
      <c r="I49" s="157"/>
      <c r="J49" s="53"/>
      <c r="K49" s="56"/>
      <c r="L49" s="53"/>
      <c r="M49" s="53"/>
      <c r="N49" s="53"/>
      <c r="O49" s="53"/>
    </row>
    <row r="50" spans="1:16" ht="15" x14ac:dyDescent="0.25">
      <c r="A50" s="151"/>
      <c r="B50" s="152"/>
      <c r="C50" s="153"/>
      <c r="D50" s="152"/>
      <c r="E50" s="154"/>
      <c r="F50" s="155"/>
      <c r="G50" s="152"/>
      <c r="H50" s="156"/>
      <c r="I50" s="157"/>
    </row>
    <row r="51" spans="1:16" ht="15" x14ac:dyDescent="0.25">
      <c r="A51" s="151"/>
      <c r="B51" s="152"/>
      <c r="C51" s="153"/>
      <c r="D51" s="152"/>
      <c r="E51"/>
      <c r="F51" s="153"/>
      <c r="G51" s="159"/>
      <c r="H51" s="160"/>
      <c r="I51" s="157"/>
    </row>
    <row r="52" spans="1:16" ht="15" x14ac:dyDescent="0.25">
      <c r="A52" s="151"/>
      <c r="B52" s="152"/>
      <c r="C52" s="153"/>
      <c r="D52" s="158"/>
      <c r="E52" s="154"/>
      <c r="F52" s="155"/>
      <c r="G52" s="144" t="s">
        <v>113</v>
      </c>
      <c r="H52" s="149"/>
      <c r="I52" s="157"/>
    </row>
    <row r="53" spans="1:16" ht="15" x14ac:dyDescent="0.25">
      <c r="A53" s="151"/>
      <c r="B53" s="152"/>
      <c r="C53" s="153"/>
      <c r="D53" s="152"/>
      <c r="E53" s="154"/>
      <c r="F53" s="155"/>
      <c r="G53" s="152"/>
      <c r="H53" s="156"/>
      <c r="I53" s="157"/>
    </row>
    <row r="54" spans="1:16" ht="15" x14ac:dyDescent="0.25">
      <c r="A54" s="151"/>
      <c r="B54" s="152"/>
      <c r="C54" s="153"/>
      <c r="D54" s="152"/>
      <c r="E54" s="154"/>
      <c r="F54" s="155"/>
      <c r="G54" s="152"/>
      <c r="H54" s="156"/>
      <c r="I54" s="157"/>
      <c r="J54" s="59"/>
      <c r="K54" s="59"/>
      <c r="L54" s="59"/>
      <c r="M54" s="59"/>
      <c r="N54" s="59"/>
      <c r="O54" s="59"/>
      <c r="P54" s="59"/>
    </row>
    <row r="55" spans="1:16" ht="15" x14ac:dyDescent="0.25">
      <c r="A55" s="151"/>
      <c r="B55" s="152"/>
      <c r="C55" s="153"/>
      <c r="D55" s="152"/>
      <c r="E55" t="s">
        <v>105</v>
      </c>
      <c r="F55" s="153"/>
      <c r="G55" s="152"/>
      <c r="H55" s="156"/>
      <c r="I55" s="157"/>
      <c r="J55" s="68"/>
      <c r="K55" s="68"/>
      <c r="L55" s="68"/>
      <c r="M55" s="68"/>
      <c r="N55" s="68"/>
      <c r="O55" s="68"/>
      <c r="P55" s="68"/>
    </row>
    <row r="56" spans="1:16" ht="15" x14ac:dyDescent="0.25">
      <c r="A56" s="151"/>
      <c r="B56" s="152"/>
      <c r="C56" s="153"/>
      <c r="D56" s="158"/>
      <c r="E56" s="154"/>
      <c r="F56" s="155"/>
      <c r="G56" s="152"/>
      <c r="H56" s="156"/>
      <c r="I56" s="157"/>
      <c r="J56" s="3"/>
      <c r="K56" s="3"/>
      <c r="L56" s="3"/>
      <c r="M56" s="3"/>
      <c r="N56" s="3"/>
      <c r="O56" s="3"/>
    </row>
    <row r="57" spans="1:16" ht="15" x14ac:dyDescent="0.25">
      <c r="A57" s="151"/>
      <c r="B57" s="152"/>
      <c r="C57" s="153"/>
      <c r="D57" s="158"/>
      <c r="E57" s="154"/>
      <c r="F57" s="155"/>
      <c r="G57" s="152"/>
      <c r="H57" s="156"/>
      <c r="I57" s="157"/>
      <c r="J57" s="3"/>
      <c r="K57" s="3"/>
      <c r="L57" s="3"/>
      <c r="M57" s="3"/>
      <c r="N57" s="3"/>
      <c r="O57" s="3"/>
    </row>
    <row r="58" spans="1:16" ht="15" x14ac:dyDescent="0.25">
      <c r="A58" s="151"/>
      <c r="B58" s="152"/>
      <c r="C58" s="153"/>
      <c r="D58" s="152"/>
      <c r="E58" s="154"/>
      <c r="F58" s="155"/>
      <c r="G58" s="152"/>
      <c r="H58" s="156"/>
      <c r="I58" s="157"/>
      <c r="J58" s="3"/>
      <c r="K58" s="3"/>
      <c r="L58" s="3"/>
      <c r="M58" s="3"/>
      <c r="N58" s="3"/>
      <c r="O58" s="3"/>
    </row>
    <row r="59" spans="1:16" ht="15" x14ac:dyDescent="0.25">
      <c r="A59" s="151"/>
      <c r="B59" s="152"/>
      <c r="C59" s="153"/>
      <c r="D59" s="152"/>
      <c r="E59"/>
      <c r="F59" s="153"/>
      <c r="G59" s="159"/>
      <c r="H59" s="160"/>
      <c r="I59" s="157"/>
      <c r="J59" s="3"/>
      <c r="K59" s="3"/>
      <c r="L59" s="3"/>
      <c r="M59" s="3"/>
      <c r="N59" s="3"/>
      <c r="O59" s="3"/>
    </row>
    <row r="60" spans="1:16" ht="15" x14ac:dyDescent="0.25">
      <c r="A60" s="151"/>
      <c r="B60" s="152"/>
      <c r="C60" s="153"/>
      <c r="D60" s="158"/>
      <c r="E60" s="154"/>
      <c r="F60" s="155"/>
      <c r="G60" s="144" t="s">
        <v>96</v>
      </c>
      <c r="H60" s="149"/>
      <c r="I60" s="157"/>
      <c r="J60" s="3"/>
      <c r="K60" s="3"/>
      <c r="L60" s="3"/>
      <c r="M60" s="3"/>
      <c r="N60" s="3"/>
      <c r="O60" s="3"/>
    </row>
    <row r="61" spans="1:16" ht="15" x14ac:dyDescent="0.25">
      <c r="A61" s="151"/>
      <c r="B61" s="152"/>
      <c r="C61" s="153"/>
      <c r="D61" s="152"/>
      <c r="E61" s="154"/>
      <c r="F61" s="155"/>
      <c r="G61" s="152"/>
      <c r="H61" s="156"/>
      <c r="I61" s="157"/>
      <c r="J61" s="3"/>
      <c r="K61" s="3"/>
      <c r="L61" s="3"/>
      <c r="M61" s="3"/>
      <c r="N61" s="3"/>
      <c r="O61" s="3"/>
    </row>
    <row r="62" spans="1:16" ht="15" x14ac:dyDescent="0.25">
      <c r="A62" s="151"/>
      <c r="B62" s="152"/>
      <c r="C62" s="153"/>
      <c r="D62" s="152"/>
      <c r="E62" s="154"/>
      <c r="F62" s="155"/>
      <c r="G62" s="152"/>
      <c r="H62" s="156"/>
      <c r="I62" s="157"/>
      <c r="J62" s="3"/>
      <c r="K62" s="3"/>
      <c r="L62" s="3"/>
      <c r="M62" s="3"/>
      <c r="N62" s="3"/>
      <c r="O62" s="3"/>
    </row>
    <row r="63" spans="1:16" ht="15" x14ac:dyDescent="0.25">
      <c r="A63" s="151"/>
      <c r="B63" s="152"/>
      <c r="C63" s="153"/>
      <c r="D63" s="152"/>
      <c r="E63"/>
      <c r="F63" s="153"/>
      <c r="G63" s="152"/>
      <c r="H63" s="156"/>
      <c r="I63" s="157"/>
    </row>
    <row r="64" spans="1:16" ht="15" x14ac:dyDescent="0.25">
      <c r="A64" s="151"/>
      <c r="B64" s="152"/>
      <c r="C64" s="153"/>
      <c r="D64" s="158"/>
      <c r="E64" s="154"/>
      <c r="F64" s="155"/>
      <c r="G64" s="152"/>
      <c r="H64" s="156"/>
      <c r="I64" s="157"/>
    </row>
    <row r="65" spans="1:18" ht="15" x14ac:dyDescent="0.25">
      <c r="A65" s="151"/>
      <c r="B65" s="152"/>
      <c r="C65" s="153"/>
      <c r="D65" s="158"/>
      <c r="E65" s="154"/>
      <c r="F65" s="155"/>
      <c r="G65" s="152"/>
      <c r="H65" s="156"/>
      <c r="I65" s="157"/>
    </row>
    <row r="66" spans="1:18" ht="15" x14ac:dyDescent="0.25">
      <c r="A66" s="151"/>
      <c r="B66" s="152"/>
      <c r="C66" s="153"/>
      <c r="D66" s="152"/>
      <c r="E66" s="154"/>
      <c r="F66" s="155"/>
      <c r="G66" s="152"/>
      <c r="H66" s="156"/>
      <c r="I66" s="157"/>
    </row>
    <row r="67" spans="1:18" ht="15" x14ac:dyDescent="0.25">
      <c r="A67" s="161"/>
      <c r="B67" s="159"/>
      <c r="C67" s="162"/>
      <c r="D67" s="159"/>
      <c r="E67" s="163"/>
      <c r="F67" s="162"/>
      <c r="G67" s="159"/>
      <c r="H67" s="160"/>
      <c r="I67" s="164"/>
    </row>
    <row r="68" spans="1:18" ht="15" x14ac:dyDescent="0.25">
      <c r="A68" s="143">
        <v>3</v>
      </c>
      <c r="B68" s="144" t="s">
        <v>98</v>
      </c>
      <c r="C68" s="145"/>
      <c r="D68" s="146"/>
      <c r="E68" s="147"/>
      <c r="F68" s="148"/>
      <c r="G68" s="144" t="s">
        <v>107</v>
      </c>
      <c r="H68" s="149"/>
      <c r="I68" s="150"/>
      <c r="Q68" s="4">
        <v>0.14000000000000001</v>
      </c>
    </row>
    <row r="69" spans="1:18" ht="15" x14ac:dyDescent="0.25">
      <c r="A69" s="151"/>
      <c r="B69" s="152"/>
      <c r="C69" s="153"/>
      <c r="D69" s="152"/>
      <c r="E69" s="154"/>
      <c r="F69" s="155"/>
      <c r="G69" s="152"/>
      <c r="H69" s="156"/>
      <c r="I69" s="157"/>
      <c r="Q69" s="4">
        <v>0.06</v>
      </c>
    </row>
    <row r="70" spans="1:18" ht="15" x14ac:dyDescent="0.25">
      <c r="A70" s="151"/>
      <c r="B70" s="152"/>
      <c r="C70" s="153"/>
      <c r="D70" s="152"/>
      <c r="E70" s="154"/>
      <c r="F70" s="155"/>
      <c r="G70" s="152"/>
      <c r="H70" s="156"/>
      <c r="I70" s="157"/>
      <c r="Q70" s="4">
        <v>0.06</v>
      </c>
    </row>
    <row r="71" spans="1:18" ht="15" x14ac:dyDescent="0.25">
      <c r="A71" s="151"/>
      <c r="B71" s="152"/>
      <c r="C71" s="153"/>
      <c r="D71" s="152"/>
      <c r="E71"/>
      <c r="F71" s="153"/>
      <c r="G71" s="152"/>
      <c r="H71" s="156"/>
      <c r="I71" s="157"/>
      <c r="Q71" s="4">
        <f>SUM(Q68:Q70)</f>
        <v>0.26</v>
      </c>
    </row>
    <row r="72" spans="1:18" ht="15" x14ac:dyDescent="0.25">
      <c r="A72" s="151"/>
      <c r="B72" s="152"/>
      <c r="C72" s="153"/>
      <c r="D72" s="158"/>
      <c r="E72" s="154"/>
      <c r="F72" s="155"/>
      <c r="G72" s="152"/>
      <c r="H72" s="156"/>
      <c r="I72" s="157"/>
      <c r="Q72" s="69">
        <f>Q71*4</f>
        <v>1.04</v>
      </c>
      <c r="R72" s="69"/>
    </row>
    <row r="73" spans="1:18" ht="15" x14ac:dyDescent="0.25">
      <c r="A73" s="151"/>
      <c r="B73" s="152"/>
      <c r="C73" s="153"/>
      <c r="D73" s="158"/>
      <c r="E73" s="154"/>
      <c r="F73" s="155"/>
      <c r="G73" s="152"/>
      <c r="H73" s="156"/>
      <c r="I73" s="157"/>
    </row>
    <row r="74" spans="1:18" ht="15" x14ac:dyDescent="0.25">
      <c r="A74" s="151"/>
      <c r="B74" s="152"/>
      <c r="C74" s="153"/>
      <c r="D74" s="152"/>
      <c r="E74" s="154"/>
      <c r="F74" s="155"/>
      <c r="G74" s="152"/>
      <c r="H74" s="156"/>
      <c r="I74" s="157"/>
    </row>
    <row r="75" spans="1:18" ht="15" x14ac:dyDescent="0.25">
      <c r="A75" s="151"/>
      <c r="B75" s="152"/>
      <c r="C75" s="153"/>
      <c r="D75" s="152"/>
      <c r="E75"/>
      <c r="F75" s="153"/>
      <c r="G75" s="159"/>
      <c r="H75" s="160"/>
      <c r="I75" s="157"/>
    </row>
    <row r="76" spans="1:18" ht="15" x14ac:dyDescent="0.25">
      <c r="A76" s="151"/>
      <c r="B76" s="152"/>
      <c r="C76" s="153"/>
      <c r="D76" s="158"/>
      <c r="E76" s="154"/>
      <c r="F76" s="155"/>
      <c r="G76" s="144" t="s">
        <v>108</v>
      </c>
      <c r="H76" s="149"/>
      <c r="I76" s="157"/>
    </row>
    <row r="77" spans="1:18" ht="15" x14ac:dyDescent="0.25">
      <c r="A77" s="151"/>
      <c r="B77" s="152"/>
      <c r="C77" s="153"/>
      <c r="D77" s="152"/>
      <c r="E77" s="154"/>
      <c r="F77" s="155"/>
      <c r="G77" s="152"/>
      <c r="H77" s="156"/>
      <c r="I77" s="157"/>
    </row>
    <row r="78" spans="1:18" ht="15" x14ac:dyDescent="0.25">
      <c r="A78" s="151"/>
      <c r="B78" s="152"/>
      <c r="C78" s="153"/>
      <c r="D78" s="152"/>
      <c r="E78" s="154"/>
      <c r="F78" s="155"/>
      <c r="G78" s="152"/>
      <c r="H78" s="156"/>
      <c r="I78" s="157"/>
    </row>
    <row r="79" spans="1:18" ht="15" x14ac:dyDescent="0.25">
      <c r="A79" s="151"/>
      <c r="B79" s="152"/>
      <c r="C79" s="153"/>
      <c r="D79" s="152"/>
      <c r="E79" t="s">
        <v>105</v>
      </c>
      <c r="F79" s="153"/>
      <c r="G79" s="152"/>
      <c r="H79" s="156"/>
      <c r="I79" s="157"/>
    </row>
    <row r="80" spans="1:18" ht="15" x14ac:dyDescent="0.25">
      <c r="A80" s="151"/>
      <c r="B80" s="152"/>
      <c r="C80" s="153"/>
      <c r="D80" s="158"/>
      <c r="E80" s="154"/>
      <c r="F80" s="155"/>
      <c r="G80" s="152"/>
      <c r="H80" s="156"/>
      <c r="I80" s="157"/>
    </row>
    <row r="81" spans="1:9" ht="15" x14ac:dyDescent="0.25">
      <c r="A81" s="151"/>
      <c r="B81" s="152"/>
      <c r="C81" s="153"/>
      <c r="D81" s="158"/>
      <c r="E81" s="154"/>
      <c r="F81" s="155"/>
      <c r="G81" s="152"/>
      <c r="H81" s="156"/>
      <c r="I81" s="157"/>
    </row>
    <row r="82" spans="1:9" ht="15" x14ac:dyDescent="0.25">
      <c r="A82" s="151"/>
      <c r="B82" s="152"/>
      <c r="C82" s="153"/>
      <c r="D82" s="152"/>
      <c r="E82" s="154"/>
      <c r="F82" s="155"/>
      <c r="G82" s="152"/>
      <c r="H82" s="156"/>
      <c r="I82" s="157"/>
    </row>
    <row r="83" spans="1:9" ht="15" x14ac:dyDescent="0.25">
      <c r="A83" s="151"/>
      <c r="B83" s="152"/>
      <c r="C83" s="153"/>
      <c r="D83" s="152"/>
      <c r="E83"/>
      <c r="F83" s="153"/>
      <c r="G83" s="159"/>
      <c r="H83" s="160"/>
      <c r="I83" s="157"/>
    </row>
    <row r="84" spans="1:9" ht="15" x14ac:dyDescent="0.25">
      <c r="A84" s="151"/>
      <c r="B84" s="152"/>
      <c r="C84" s="153"/>
      <c r="D84" s="158"/>
      <c r="E84" s="154"/>
      <c r="F84" s="155"/>
      <c r="G84" s="144" t="s">
        <v>96</v>
      </c>
      <c r="H84" s="149"/>
      <c r="I84" s="157"/>
    </row>
    <row r="85" spans="1:9" ht="15" x14ac:dyDescent="0.25">
      <c r="A85" s="151"/>
      <c r="B85" s="152"/>
      <c r="C85" s="153"/>
      <c r="D85" s="152"/>
      <c r="E85" s="154"/>
      <c r="F85" s="155"/>
      <c r="G85" s="152"/>
      <c r="H85" s="156"/>
      <c r="I85" s="157"/>
    </row>
    <row r="86" spans="1:9" ht="15" x14ac:dyDescent="0.25">
      <c r="A86" s="151"/>
      <c r="B86" s="152"/>
      <c r="C86" s="153"/>
      <c r="D86" s="152"/>
      <c r="E86" s="154"/>
      <c r="F86" s="155"/>
      <c r="G86" s="152"/>
      <c r="H86" s="156"/>
      <c r="I86" s="157"/>
    </row>
    <row r="87" spans="1:9" ht="15" x14ac:dyDescent="0.25">
      <c r="A87" s="151"/>
      <c r="B87" s="152"/>
      <c r="C87" s="153"/>
      <c r="D87" s="152"/>
      <c r="E87"/>
      <c r="F87" s="153"/>
      <c r="G87" s="152"/>
      <c r="H87" s="156"/>
      <c r="I87" s="157"/>
    </row>
    <row r="88" spans="1:9" ht="15" x14ac:dyDescent="0.25">
      <c r="A88" s="151"/>
      <c r="B88" s="152"/>
      <c r="C88" s="153"/>
      <c r="D88" s="158"/>
      <c r="E88" s="154"/>
      <c r="F88" s="155"/>
      <c r="G88" s="152"/>
      <c r="H88" s="156"/>
      <c r="I88" s="157"/>
    </row>
    <row r="89" spans="1:9" ht="15" x14ac:dyDescent="0.25">
      <c r="A89" s="151"/>
      <c r="B89" s="152"/>
      <c r="C89" s="153"/>
      <c r="D89" s="158"/>
      <c r="E89" s="154"/>
      <c r="F89" s="155"/>
      <c r="G89" s="152"/>
      <c r="H89" s="156"/>
      <c r="I89" s="157"/>
    </row>
    <row r="90" spans="1:9" ht="15" x14ac:dyDescent="0.25">
      <c r="A90" s="151"/>
      <c r="B90" s="152"/>
      <c r="C90" s="153"/>
      <c r="D90" s="152"/>
      <c r="E90" s="154"/>
      <c r="F90" s="155"/>
      <c r="G90" s="152"/>
      <c r="H90" s="156"/>
      <c r="I90" s="157"/>
    </row>
    <row r="91" spans="1:9" ht="15" x14ac:dyDescent="0.25">
      <c r="A91" s="161"/>
      <c r="B91" s="159"/>
      <c r="C91" s="162"/>
      <c r="D91" s="159"/>
      <c r="E91" s="163"/>
      <c r="F91" s="162"/>
      <c r="G91" s="159"/>
      <c r="H91" s="160"/>
      <c r="I91" s="164"/>
    </row>
    <row r="92" spans="1:9" ht="15" x14ac:dyDescent="0.25">
      <c r="A92" s="143">
        <v>4</v>
      </c>
      <c r="B92" s="144" t="s">
        <v>99</v>
      </c>
      <c r="C92" s="145"/>
      <c r="D92" s="146"/>
      <c r="E92" s="147"/>
      <c r="F92" s="148"/>
      <c r="G92" s="144" t="s">
        <v>109</v>
      </c>
      <c r="H92" s="149"/>
      <c r="I92" s="150"/>
    </row>
    <row r="93" spans="1:9" ht="15" x14ac:dyDescent="0.25">
      <c r="A93" s="151"/>
      <c r="B93" s="152"/>
      <c r="C93" s="153"/>
      <c r="D93" s="152"/>
      <c r="E93" s="154"/>
      <c r="F93" s="155"/>
      <c r="G93" s="152"/>
      <c r="H93" s="156"/>
      <c r="I93" s="157"/>
    </row>
    <row r="94" spans="1:9" ht="15" x14ac:dyDescent="0.25">
      <c r="A94" s="151"/>
      <c r="B94" s="152"/>
      <c r="C94" s="153"/>
      <c r="D94" s="152"/>
      <c r="E94" s="154"/>
      <c r="F94" s="155"/>
      <c r="G94" s="152"/>
      <c r="H94" s="156"/>
      <c r="I94" s="157"/>
    </row>
    <row r="95" spans="1:9" ht="15" x14ac:dyDescent="0.25">
      <c r="A95" s="151"/>
      <c r="B95" s="152"/>
      <c r="C95" s="153"/>
      <c r="D95" s="152"/>
      <c r="E95"/>
      <c r="F95" s="153"/>
      <c r="G95" s="152"/>
      <c r="H95" s="156"/>
      <c r="I95" s="157"/>
    </row>
    <row r="96" spans="1:9" ht="15" x14ac:dyDescent="0.25">
      <c r="A96" s="151"/>
      <c r="B96" s="152"/>
      <c r="C96" s="153"/>
      <c r="D96" s="158"/>
      <c r="E96" s="154"/>
      <c r="F96" s="155"/>
      <c r="G96" s="152"/>
      <c r="H96" s="156"/>
      <c r="I96" s="157"/>
    </row>
    <row r="97" spans="1:9" ht="15" x14ac:dyDescent="0.25">
      <c r="A97" s="151"/>
      <c r="B97" s="152"/>
      <c r="C97" s="153"/>
      <c r="D97" s="158"/>
      <c r="E97" s="154"/>
      <c r="F97" s="155"/>
      <c r="G97" s="152"/>
      <c r="H97" s="156"/>
      <c r="I97" s="157"/>
    </row>
    <row r="98" spans="1:9" ht="15" x14ac:dyDescent="0.25">
      <c r="A98" s="151"/>
      <c r="B98" s="152"/>
      <c r="C98" s="153"/>
      <c r="D98" s="152"/>
      <c r="E98" s="154"/>
      <c r="F98" s="155"/>
      <c r="G98" s="152"/>
      <c r="H98" s="156"/>
      <c r="I98" s="157"/>
    </row>
    <row r="99" spans="1:9" ht="15" x14ac:dyDescent="0.25">
      <c r="A99" s="151"/>
      <c r="B99" s="152"/>
      <c r="C99" s="153"/>
      <c r="D99" s="152"/>
      <c r="E99"/>
      <c r="F99" s="153"/>
      <c r="G99" s="159"/>
      <c r="H99" s="160"/>
      <c r="I99" s="157"/>
    </row>
    <row r="100" spans="1:9" ht="15" x14ac:dyDescent="0.25">
      <c r="A100" s="151"/>
      <c r="B100" s="152"/>
      <c r="C100" s="153"/>
      <c r="D100" s="158"/>
      <c r="E100" s="154"/>
      <c r="F100" s="155"/>
      <c r="G100" s="144" t="s">
        <v>110</v>
      </c>
      <c r="H100" s="149"/>
      <c r="I100" s="157"/>
    </row>
    <row r="101" spans="1:9" ht="15" x14ac:dyDescent="0.25">
      <c r="A101" s="151"/>
      <c r="B101" s="152"/>
      <c r="C101" s="153"/>
      <c r="D101" s="152"/>
      <c r="E101" s="154"/>
      <c r="F101" s="155"/>
      <c r="G101" s="152"/>
      <c r="H101" s="156"/>
      <c r="I101" s="157"/>
    </row>
    <row r="102" spans="1:9" ht="15" x14ac:dyDescent="0.25">
      <c r="A102" s="151"/>
      <c r="B102" s="152"/>
      <c r="C102" s="153"/>
      <c r="D102" s="152"/>
      <c r="E102" s="154"/>
      <c r="F102" s="155"/>
      <c r="G102" s="152"/>
      <c r="H102" s="156"/>
      <c r="I102" s="157"/>
    </row>
    <row r="103" spans="1:9" ht="15" x14ac:dyDescent="0.25">
      <c r="A103" s="151"/>
      <c r="B103" s="152"/>
      <c r="C103" s="153"/>
      <c r="D103" s="152"/>
      <c r="E103" t="s">
        <v>105</v>
      </c>
      <c r="F103" s="153"/>
      <c r="G103" s="152"/>
      <c r="H103" s="156"/>
      <c r="I103" s="157"/>
    </row>
    <row r="104" spans="1:9" ht="15" x14ac:dyDescent="0.25">
      <c r="A104" s="151"/>
      <c r="B104" s="152"/>
      <c r="C104" s="153"/>
      <c r="D104" s="158"/>
      <c r="E104" s="154"/>
      <c r="F104" s="155"/>
      <c r="G104" s="152"/>
      <c r="H104" s="156"/>
      <c r="I104" s="157"/>
    </row>
    <row r="105" spans="1:9" ht="15" x14ac:dyDescent="0.25">
      <c r="A105" s="151"/>
      <c r="B105" s="152"/>
      <c r="C105" s="153"/>
      <c r="D105" s="158"/>
      <c r="E105" s="154"/>
      <c r="F105" s="155"/>
      <c r="G105" s="152"/>
      <c r="H105" s="156"/>
      <c r="I105" s="157"/>
    </row>
    <row r="106" spans="1:9" ht="15" x14ac:dyDescent="0.25">
      <c r="A106" s="151"/>
      <c r="B106" s="152"/>
      <c r="C106" s="153"/>
      <c r="D106" s="152"/>
      <c r="E106" s="154"/>
      <c r="F106" s="155"/>
      <c r="G106" s="152"/>
      <c r="H106" s="156"/>
      <c r="I106" s="157"/>
    </row>
    <row r="107" spans="1:9" ht="15" x14ac:dyDescent="0.25">
      <c r="A107" s="151"/>
      <c r="B107" s="152"/>
      <c r="C107" s="153"/>
      <c r="D107" s="152"/>
      <c r="E107"/>
      <c r="F107" s="153"/>
      <c r="G107" s="159"/>
      <c r="H107" s="160"/>
      <c r="I107" s="157"/>
    </row>
    <row r="108" spans="1:9" ht="15" x14ac:dyDescent="0.25">
      <c r="A108" s="151"/>
      <c r="B108" s="152"/>
      <c r="C108" s="153"/>
      <c r="D108" s="158"/>
      <c r="E108" s="154"/>
      <c r="F108" s="155"/>
      <c r="G108" s="144" t="s">
        <v>96</v>
      </c>
      <c r="H108" s="149"/>
      <c r="I108" s="157"/>
    </row>
    <row r="109" spans="1:9" ht="15" x14ac:dyDescent="0.25">
      <c r="A109" s="151"/>
      <c r="B109" s="152"/>
      <c r="C109" s="153"/>
      <c r="D109" s="152"/>
      <c r="E109" s="154"/>
      <c r="F109" s="155"/>
      <c r="G109" s="152"/>
      <c r="H109" s="156"/>
      <c r="I109" s="157"/>
    </row>
    <row r="110" spans="1:9" ht="15" x14ac:dyDescent="0.25">
      <c r="A110" s="151"/>
      <c r="B110" s="152"/>
      <c r="C110" s="153"/>
      <c r="D110" s="152"/>
      <c r="E110" s="154"/>
      <c r="F110" s="155"/>
      <c r="G110" s="152"/>
      <c r="H110" s="156"/>
      <c r="I110" s="157"/>
    </row>
    <row r="111" spans="1:9" ht="15" x14ac:dyDescent="0.25">
      <c r="A111" s="151"/>
      <c r="B111" s="152"/>
      <c r="C111" s="153"/>
      <c r="D111" s="152"/>
      <c r="E111"/>
      <c r="F111" s="153"/>
      <c r="G111" s="152"/>
      <c r="H111" s="156"/>
      <c r="I111" s="157"/>
    </row>
    <row r="112" spans="1:9" ht="15" x14ac:dyDescent="0.25">
      <c r="A112" s="151"/>
      <c r="B112" s="152"/>
      <c r="C112" s="153"/>
      <c r="D112" s="158"/>
      <c r="E112" s="154"/>
      <c r="F112" s="155"/>
      <c r="G112" s="152"/>
      <c r="H112" s="156"/>
      <c r="I112" s="157"/>
    </row>
    <row r="113" spans="1:9" ht="15" x14ac:dyDescent="0.25">
      <c r="A113" s="151"/>
      <c r="B113" s="152"/>
      <c r="C113" s="153"/>
      <c r="D113" s="158"/>
      <c r="E113" s="154"/>
      <c r="F113" s="155"/>
      <c r="G113" s="152"/>
      <c r="H113" s="156"/>
      <c r="I113" s="157"/>
    </row>
    <row r="114" spans="1:9" ht="15" x14ac:dyDescent="0.25">
      <c r="A114" s="151"/>
      <c r="B114" s="152"/>
      <c r="C114" s="153"/>
      <c r="D114" s="152"/>
      <c r="E114" s="154"/>
      <c r="F114" s="155"/>
      <c r="G114" s="152"/>
      <c r="H114" s="156"/>
      <c r="I114" s="157"/>
    </row>
    <row r="115" spans="1:9" ht="15" x14ac:dyDescent="0.25">
      <c r="A115" s="161"/>
      <c r="B115" s="159"/>
      <c r="C115" s="162"/>
      <c r="D115" s="159"/>
      <c r="E115" s="163"/>
      <c r="F115" s="162"/>
      <c r="G115" s="159"/>
      <c r="H115" s="160"/>
      <c r="I115" s="164"/>
    </row>
    <row r="116" spans="1:9" ht="15" x14ac:dyDescent="0.25">
      <c r="A116" s="143">
        <v>5</v>
      </c>
      <c r="B116" s="144" t="s">
        <v>100</v>
      </c>
      <c r="C116" s="145"/>
      <c r="D116" s="146"/>
      <c r="E116" s="147"/>
      <c r="F116" s="148"/>
      <c r="G116" s="144" t="s">
        <v>111</v>
      </c>
      <c r="H116" s="149"/>
      <c r="I116" s="150"/>
    </row>
    <row r="117" spans="1:9" ht="15" x14ac:dyDescent="0.25">
      <c r="A117" s="151"/>
      <c r="B117" s="152"/>
      <c r="C117" s="153"/>
      <c r="D117" s="152"/>
      <c r="E117" s="154"/>
      <c r="F117" s="155"/>
      <c r="G117" s="152"/>
      <c r="H117" s="156"/>
      <c r="I117" s="157"/>
    </row>
    <row r="118" spans="1:9" ht="15" x14ac:dyDescent="0.25">
      <c r="A118" s="151"/>
      <c r="B118" s="152"/>
      <c r="C118" s="153"/>
      <c r="D118" s="152"/>
      <c r="E118" s="154"/>
      <c r="F118" s="155"/>
      <c r="G118" s="152"/>
      <c r="H118" s="156"/>
      <c r="I118" s="157"/>
    </row>
    <row r="119" spans="1:9" ht="15" x14ac:dyDescent="0.25">
      <c r="A119" s="151"/>
      <c r="B119" s="152"/>
      <c r="C119" s="153"/>
      <c r="D119" s="152"/>
      <c r="E119"/>
      <c r="F119" s="153"/>
      <c r="G119" s="152"/>
      <c r="H119" s="156"/>
      <c r="I119" s="157"/>
    </row>
    <row r="120" spans="1:9" ht="15" x14ac:dyDescent="0.25">
      <c r="A120" s="151"/>
      <c r="B120" s="152"/>
      <c r="C120" s="153"/>
      <c r="D120" s="158"/>
      <c r="E120" s="154"/>
      <c r="F120" s="155"/>
      <c r="G120" s="152"/>
      <c r="H120" s="156"/>
      <c r="I120" s="157"/>
    </row>
    <row r="121" spans="1:9" ht="15" x14ac:dyDescent="0.25">
      <c r="A121" s="151"/>
      <c r="B121" s="152"/>
      <c r="C121" s="153"/>
      <c r="D121" s="158"/>
      <c r="E121" s="154"/>
      <c r="F121" s="155"/>
      <c r="G121" s="152"/>
      <c r="H121" s="156"/>
      <c r="I121" s="157"/>
    </row>
    <row r="122" spans="1:9" ht="15" x14ac:dyDescent="0.25">
      <c r="A122" s="151"/>
      <c r="B122" s="152"/>
      <c r="C122" s="153"/>
      <c r="D122" s="152"/>
      <c r="E122" s="154"/>
      <c r="F122" s="155"/>
      <c r="G122" s="152"/>
      <c r="H122" s="156"/>
      <c r="I122" s="157"/>
    </row>
    <row r="123" spans="1:9" ht="15" x14ac:dyDescent="0.25">
      <c r="A123" s="151"/>
      <c r="B123" s="152"/>
      <c r="C123" s="153"/>
      <c r="D123" s="152"/>
      <c r="E123"/>
      <c r="F123" s="153"/>
      <c r="G123" s="159"/>
      <c r="H123" s="160"/>
      <c r="I123" s="157"/>
    </row>
    <row r="124" spans="1:9" ht="15" x14ac:dyDescent="0.25">
      <c r="A124" s="151"/>
      <c r="B124" s="152"/>
      <c r="C124" s="153"/>
      <c r="D124" s="158"/>
      <c r="E124" s="154"/>
      <c r="F124" s="155"/>
      <c r="G124" s="144" t="s">
        <v>112</v>
      </c>
      <c r="H124" s="149"/>
      <c r="I124" s="157"/>
    </row>
    <row r="125" spans="1:9" ht="15" x14ac:dyDescent="0.25">
      <c r="A125" s="151"/>
      <c r="B125" s="152"/>
      <c r="C125" s="153"/>
      <c r="D125" s="152"/>
      <c r="E125" s="154"/>
      <c r="F125" s="155"/>
      <c r="G125" s="152"/>
      <c r="H125" s="156"/>
      <c r="I125" s="157"/>
    </row>
    <row r="126" spans="1:9" ht="15" x14ac:dyDescent="0.25">
      <c r="A126" s="151"/>
      <c r="B126" s="152"/>
      <c r="C126" s="153"/>
      <c r="D126" s="152"/>
      <c r="E126" s="154"/>
      <c r="F126" s="155"/>
      <c r="G126" s="152"/>
      <c r="H126" s="156"/>
      <c r="I126" s="157"/>
    </row>
    <row r="127" spans="1:9" ht="15" x14ac:dyDescent="0.25">
      <c r="A127" s="151"/>
      <c r="B127" s="152"/>
      <c r="C127" s="153"/>
      <c r="D127" s="152"/>
      <c r="E127" t="s">
        <v>105</v>
      </c>
      <c r="F127" s="153"/>
      <c r="G127" s="152"/>
      <c r="H127" s="156"/>
      <c r="I127" s="157"/>
    </row>
    <row r="128" spans="1:9" ht="15" x14ac:dyDescent="0.25">
      <c r="A128" s="151"/>
      <c r="B128" s="152"/>
      <c r="C128" s="153"/>
      <c r="D128" s="158"/>
      <c r="E128" s="154"/>
      <c r="F128" s="155"/>
      <c r="G128" s="152"/>
      <c r="H128" s="156"/>
      <c r="I128" s="157"/>
    </row>
    <row r="129" spans="1:9" ht="15" x14ac:dyDescent="0.25">
      <c r="A129" s="151"/>
      <c r="B129" s="152"/>
      <c r="C129" s="153"/>
      <c r="D129" s="158"/>
      <c r="E129" s="154"/>
      <c r="F129" s="155"/>
      <c r="G129" s="152"/>
      <c r="H129" s="156"/>
      <c r="I129" s="157"/>
    </row>
    <row r="130" spans="1:9" ht="15" x14ac:dyDescent="0.25">
      <c r="A130" s="151"/>
      <c r="B130" s="152"/>
      <c r="C130" s="153"/>
      <c r="D130" s="152"/>
      <c r="E130" s="154"/>
      <c r="F130" s="155"/>
      <c r="G130" s="152"/>
      <c r="H130" s="156"/>
      <c r="I130" s="157"/>
    </row>
    <row r="131" spans="1:9" ht="15" x14ac:dyDescent="0.25">
      <c r="A131" s="151"/>
      <c r="B131" s="152"/>
      <c r="C131" s="153"/>
      <c r="D131" s="152"/>
      <c r="E131"/>
      <c r="F131" s="153"/>
      <c r="G131" s="159"/>
      <c r="H131" s="160"/>
      <c r="I131" s="157"/>
    </row>
    <row r="132" spans="1:9" ht="15" x14ac:dyDescent="0.25">
      <c r="A132" s="151"/>
      <c r="B132" s="152"/>
      <c r="C132" s="153"/>
      <c r="D132" s="158"/>
      <c r="E132" s="154"/>
      <c r="F132" s="155"/>
      <c r="G132" s="144" t="s">
        <v>96</v>
      </c>
      <c r="H132" s="149"/>
      <c r="I132" s="157"/>
    </row>
    <row r="133" spans="1:9" ht="15" x14ac:dyDescent="0.25">
      <c r="A133" s="151"/>
      <c r="B133" s="152"/>
      <c r="C133" s="153"/>
      <c r="D133" s="152"/>
      <c r="E133" s="154"/>
      <c r="F133" s="155"/>
      <c r="G133" s="152"/>
      <c r="H133" s="156"/>
      <c r="I133" s="157"/>
    </row>
    <row r="134" spans="1:9" ht="15" x14ac:dyDescent="0.25">
      <c r="A134" s="151"/>
      <c r="B134" s="152"/>
      <c r="C134" s="153"/>
      <c r="D134" s="152"/>
      <c r="E134" s="154"/>
      <c r="F134" s="155"/>
      <c r="G134" s="152"/>
      <c r="H134" s="156"/>
      <c r="I134" s="157"/>
    </row>
    <row r="135" spans="1:9" ht="15" x14ac:dyDescent="0.25">
      <c r="A135" s="151"/>
      <c r="B135" s="152"/>
      <c r="C135" s="153"/>
      <c r="D135" s="152"/>
      <c r="E135"/>
      <c r="F135" s="153"/>
      <c r="G135" s="152"/>
      <c r="H135" s="156"/>
      <c r="I135" s="157"/>
    </row>
    <row r="136" spans="1:9" ht="15" x14ac:dyDescent="0.25">
      <c r="A136" s="151"/>
      <c r="B136" s="152"/>
      <c r="C136" s="153"/>
      <c r="D136" s="158"/>
      <c r="E136" s="154"/>
      <c r="F136" s="155"/>
      <c r="G136" s="152"/>
      <c r="H136" s="156"/>
      <c r="I136" s="157"/>
    </row>
    <row r="137" spans="1:9" ht="15" x14ac:dyDescent="0.25">
      <c r="A137" s="151"/>
      <c r="B137" s="152"/>
      <c r="C137" s="153"/>
      <c r="D137" s="158"/>
      <c r="E137" s="154"/>
      <c r="F137" s="155"/>
      <c r="G137" s="152"/>
      <c r="H137" s="156"/>
      <c r="I137" s="157"/>
    </row>
    <row r="138" spans="1:9" ht="15" x14ac:dyDescent="0.25">
      <c r="A138" s="151"/>
      <c r="B138" s="152"/>
      <c r="C138" s="153"/>
      <c r="D138" s="152"/>
      <c r="E138" s="154"/>
      <c r="F138" s="155"/>
      <c r="G138" s="152"/>
      <c r="H138" s="156"/>
      <c r="I138" s="157"/>
    </row>
    <row r="139" spans="1:9" ht="15" x14ac:dyDescent="0.25">
      <c r="A139" s="161"/>
      <c r="B139" s="159"/>
      <c r="C139" s="162"/>
      <c r="D139" s="159"/>
      <c r="E139" s="163"/>
      <c r="F139" s="162"/>
      <c r="G139" s="159"/>
      <c r="H139" s="160"/>
      <c r="I139" s="164"/>
    </row>
    <row r="140" spans="1:9" ht="15" x14ac:dyDescent="0.25">
      <c r="A140"/>
      <c r="B140"/>
      <c r="C140"/>
      <c r="D140"/>
      <c r="E140"/>
      <c r="F140"/>
      <c r="G140"/>
      <c r="H140" s="165"/>
      <c r="I140" s="165"/>
    </row>
    <row r="141" spans="1:9" ht="15" x14ac:dyDescent="0.25">
      <c r="A141"/>
      <c r="B141"/>
      <c r="C141"/>
      <c r="D141"/>
      <c r="E141"/>
      <c r="F141"/>
      <c r="G141"/>
      <c r="H141" s="166" t="s">
        <v>101</v>
      </c>
      <c r="I141" s="166"/>
    </row>
    <row r="142" spans="1:9" ht="15" x14ac:dyDescent="0.25">
      <c r="A142"/>
      <c r="B142"/>
      <c r="C142"/>
      <c r="D142"/>
      <c r="E142"/>
      <c r="F142"/>
      <c r="G142"/>
      <c r="H142" s="166" t="s">
        <v>84</v>
      </c>
      <c r="I142" s="166"/>
    </row>
    <row r="143" spans="1:9" ht="15" x14ac:dyDescent="0.25">
      <c r="A143"/>
      <c r="B143"/>
      <c r="C143"/>
      <c r="D143"/>
      <c r="E143"/>
      <c r="F143"/>
      <c r="G143"/>
      <c r="H143" s="166"/>
      <c r="I143" s="166"/>
    </row>
    <row r="144" spans="1:9" ht="15" x14ac:dyDescent="0.25">
      <c r="A144"/>
      <c r="B144"/>
      <c r="C144"/>
      <c r="D144"/>
      <c r="E144"/>
      <c r="F144"/>
      <c r="G144"/>
      <c r="H144" s="165"/>
      <c r="I144" s="165"/>
    </row>
    <row r="145" spans="1:9" ht="15" x14ac:dyDescent="0.25">
      <c r="A145"/>
      <c r="B145"/>
      <c r="C145"/>
      <c r="D145"/>
      <c r="E145"/>
      <c r="F145"/>
      <c r="G145"/>
      <c r="H145" s="165"/>
      <c r="I145" s="165"/>
    </row>
    <row r="146" spans="1:9" ht="15" x14ac:dyDescent="0.25">
      <c r="A146"/>
      <c r="B146"/>
      <c r="C146"/>
      <c r="D146"/>
      <c r="E146"/>
      <c r="F146"/>
      <c r="G146"/>
      <c r="H146" s="165"/>
      <c r="I146" s="165"/>
    </row>
    <row r="147" spans="1:9" ht="15" x14ac:dyDescent="0.25">
      <c r="A147"/>
      <c r="B147"/>
      <c r="C147"/>
      <c r="D147"/>
      <c r="E147"/>
      <c r="F147"/>
      <c r="G147"/>
      <c r="H147" s="165"/>
      <c r="I147" s="165"/>
    </row>
    <row r="148" spans="1:9" ht="15" x14ac:dyDescent="0.25">
      <c r="A148"/>
      <c r="B148"/>
      <c r="C148"/>
      <c r="D148"/>
      <c r="E148"/>
      <c r="F148"/>
      <c r="G148"/>
      <c r="H148" s="165"/>
      <c r="I148" s="165"/>
    </row>
    <row r="149" spans="1:9" ht="15" x14ac:dyDescent="0.25">
      <c r="A149"/>
      <c r="B149"/>
      <c r="C149"/>
      <c r="D149"/>
      <c r="E149"/>
      <c r="F149"/>
      <c r="G149"/>
      <c r="H149" s="167" t="s">
        <v>102</v>
      </c>
      <c r="I149" s="167"/>
    </row>
    <row r="150" spans="1:9" ht="15" x14ac:dyDescent="0.25">
      <c r="A150"/>
      <c r="B150"/>
      <c r="C150"/>
      <c r="D150"/>
      <c r="E150"/>
      <c r="F150"/>
      <c r="G150"/>
      <c r="H150" s="166" t="s">
        <v>103</v>
      </c>
      <c r="I150" s="166"/>
    </row>
  </sheetData>
  <mergeCells count="20">
    <mergeCell ref="H141:I141"/>
    <mergeCell ref="H142:I142"/>
    <mergeCell ref="H143:I143"/>
    <mergeCell ref="H149:I149"/>
    <mergeCell ref="H150:I150"/>
    <mergeCell ref="B17:C18"/>
    <mergeCell ref="D17:F18"/>
    <mergeCell ref="D19:F19"/>
    <mergeCell ref="I17:I18"/>
    <mergeCell ref="K17:K18"/>
    <mergeCell ref="B19:C19"/>
    <mergeCell ref="A17:A18"/>
    <mergeCell ref="G17:G18"/>
    <mergeCell ref="H17:H18"/>
    <mergeCell ref="B1:I1"/>
    <mergeCell ref="A2:I2"/>
    <mergeCell ref="B3:I3"/>
    <mergeCell ref="A4:I4"/>
    <mergeCell ref="A6:I6"/>
    <mergeCell ref="A7:I7"/>
  </mergeCells>
  <printOptions horizontalCentered="1"/>
  <pageMargins left="0.31496062992125984" right="0.31496062992125984" top="0.55118110236220474" bottom="0.55118110236220474" header="0.31496062992125984" footer="0.31496062992125984"/>
  <pageSetup scale="6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view="pageBreakPreview" topLeftCell="A13" zoomScale="115" zoomScaleNormal="100" zoomScaleSheetLayoutView="115" workbookViewId="0">
      <selection activeCell="G24" sqref="G24"/>
    </sheetView>
  </sheetViews>
  <sheetFormatPr defaultRowHeight="14.25" x14ac:dyDescent="0.2"/>
  <cols>
    <col min="1" max="1" width="6.140625" style="61" customWidth="1"/>
    <col min="2" max="2" width="13.28515625" style="3" customWidth="1"/>
    <col min="3" max="3" width="3.7109375" style="3" customWidth="1"/>
    <col min="4" max="4" width="0.140625" style="3" customWidth="1"/>
    <col min="5" max="5" width="26.28515625" style="61" customWidth="1"/>
    <col min="6" max="6" width="10.5703125" style="62" customWidth="1"/>
    <col min="7" max="7" width="16.42578125" style="62" customWidth="1"/>
    <col min="8" max="8" width="16.7109375" style="62" customWidth="1"/>
    <col min="9" max="9" width="17.85546875" style="5" customWidth="1"/>
    <col min="10" max="10" width="15.7109375" style="5" hidden="1" customWidth="1"/>
    <col min="11" max="12" width="20.5703125" style="5" hidden="1" customWidth="1"/>
    <col min="13" max="15" width="13.7109375" style="5" hidden="1" customWidth="1"/>
    <col min="16" max="16" width="20" style="3" hidden="1" customWidth="1"/>
    <col min="17" max="17" width="14.140625" style="4" hidden="1" customWidth="1"/>
    <col min="18" max="18" width="16.28515625" style="4" hidden="1" customWidth="1"/>
    <col min="19" max="20" width="12.5703125" style="5" hidden="1" customWidth="1"/>
    <col min="21" max="21" width="11.5703125" style="3" hidden="1" customWidth="1"/>
    <col min="22" max="22" width="21.7109375" style="3" hidden="1" customWidth="1"/>
    <col min="23" max="23" width="11.7109375" style="3" customWidth="1"/>
    <col min="24" max="16384" width="9.140625" style="3"/>
  </cols>
  <sheetData>
    <row r="1" spans="1:15" ht="18" x14ac:dyDescent="0.25">
      <c r="B1" s="99" t="s">
        <v>0</v>
      </c>
      <c r="C1" s="99"/>
      <c r="D1" s="99"/>
      <c r="E1" s="99"/>
      <c r="F1" s="99"/>
      <c r="G1" s="99"/>
      <c r="H1" s="99"/>
      <c r="I1" s="99"/>
      <c r="J1" s="60"/>
      <c r="K1" s="60"/>
      <c r="L1" s="60"/>
      <c r="M1" s="60"/>
      <c r="N1" s="60"/>
      <c r="O1" s="60"/>
    </row>
    <row r="2" spans="1:15" ht="18" x14ac:dyDescent="0.25">
      <c r="A2" s="99" t="s">
        <v>1</v>
      </c>
      <c r="B2" s="99"/>
      <c r="C2" s="99"/>
      <c r="D2" s="99"/>
      <c r="E2" s="99"/>
      <c r="F2" s="99"/>
      <c r="G2" s="99"/>
      <c r="H2" s="99"/>
      <c r="I2" s="99"/>
      <c r="J2" s="60"/>
      <c r="K2" s="60"/>
      <c r="L2" s="60"/>
      <c r="M2" s="60"/>
      <c r="N2" s="60"/>
      <c r="O2" s="60"/>
    </row>
    <row r="3" spans="1:15" ht="18" x14ac:dyDescent="0.25">
      <c r="B3" s="100" t="s">
        <v>27</v>
      </c>
      <c r="C3" s="100"/>
      <c r="D3" s="100"/>
      <c r="E3" s="100"/>
      <c r="F3" s="100"/>
      <c r="G3" s="100"/>
      <c r="H3" s="100"/>
      <c r="I3" s="100"/>
      <c r="J3" s="60"/>
      <c r="K3" s="60"/>
      <c r="L3" s="60"/>
      <c r="M3" s="60"/>
      <c r="N3" s="60"/>
      <c r="O3" s="60"/>
    </row>
    <row r="4" spans="1:15" ht="18" x14ac:dyDescent="0.25">
      <c r="A4" s="119" t="s">
        <v>28</v>
      </c>
      <c r="B4" s="119"/>
      <c r="C4" s="119"/>
      <c r="D4" s="119"/>
      <c r="E4" s="119"/>
      <c r="F4" s="119"/>
      <c r="G4" s="119"/>
      <c r="H4" s="119"/>
      <c r="I4" s="119"/>
      <c r="J4" s="60"/>
      <c r="K4" s="60"/>
      <c r="L4" s="60"/>
      <c r="M4" s="60"/>
      <c r="N4" s="60"/>
      <c r="O4" s="60"/>
    </row>
    <row r="6" spans="1:15" ht="23.25" x14ac:dyDescent="0.35">
      <c r="A6" s="100" t="s">
        <v>9</v>
      </c>
      <c r="B6" s="100"/>
      <c r="C6" s="100"/>
      <c r="D6" s="100"/>
      <c r="E6" s="100"/>
      <c r="F6" s="100"/>
      <c r="G6" s="100"/>
      <c r="H6" s="100"/>
      <c r="I6" s="100"/>
      <c r="J6" s="63"/>
      <c r="K6" s="64"/>
      <c r="L6" s="64"/>
      <c r="M6" s="64"/>
      <c r="N6" s="64"/>
      <c r="O6" s="64"/>
    </row>
    <row r="7" spans="1:15" ht="23.25" x14ac:dyDescent="0.35">
      <c r="A7" s="100" t="s">
        <v>29</v>
      </c>
      <c r="B7" s="100"/>
      <c r="C7" s="100"/>
      <c r="D7" s="100"/>
      <c r="E7" s="100"/>
      <c r="F7" s="100"/>
      <c r="G7" s="100"/>
      <c r="H7" s="100"/>
      <c r="I7" s="100"/>
      <c r="J7" s="63"/>
      <c r="K7" s="64"/>
      <c r="L7" s="64"/>
      <c r="M7" s="64"/>
      <c r="N7" s="64"/>
      <c r="O7" s="64"/>
    </row>
    <row r="8" spans="1:15" ht="20.25" x14ac:dyDescent="0.3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</row>
    <row r="9" spans="1:15" ht="15.75" customHeight="1" x14ac:dyDescent="0.3">
      <c r="A9" s="70" t="s">
        <v>30</v>
      </c>
      <c r="B9" s="71"/>
      <c r="C9" s="70" t="s">
        <v>4</v>
      </c>
      <c r="D9" s="70" t="s">
        <v>35</v>
      </c>
      <c r="F9" s="61"/>
      <c r="G9" s="61"/>
      <c r="H9" s="61"/>
      <c r="I9" s="71"/>
      <c r="J9" s="64"/>
      <c r="K9" s="64"/>
      <c r="L9" s="64"/>
      <c r="M9" s="64"/>
      <c r="N9" s="64"/>
      <c r="O9" s="64"/>
    </row>
    <row r="10" spans="1:15" ht="15.75" customHeight="1" x14ac:dyDescent="0.3">
      <c r="A10" s="70" t="s">
        <v>31</v>
      </c>
      <c r="B10" s="71"/>
      <c r="C10" s="70" t="s">
        <v>4</v>
      </c>
      <c r="D10" s="70" t="s">
        <v>88</v>
      </c>
      <c r="F10" s="61"/>
      <c r="G10" s="61"/>
      <c r="H10" s="61"/>
      <c r="I10" s="71"/>
      <c r="J10" s="64"/>
      <c r="K10" s="64"/>
      <c r="L10" s="64"/>
      <c r="M10" s="64"/>
      <c r="N10" s="64"/>
      <c r="O10" s="64"/>
    </row>
    <row r="11" spans="1:15" ht="15" x14ac:dyDescent="0.25">
      <c r="A11" s="70" t="s">
        <v>32</v>
      </c>
      <c r="B11" s="65"/>
      <c r="C11" s="70" t="s">
        <v>4</v>
      </c>
      <c r="D11" s="70" t="s">
        <v>36</v>
      </c>
    </row>
    <row r="12" spans="1:15" ht="15" x14ac:dyDescent="0.25">
      <c r="A12" s="70" t="s">
        <v>10</v>
      </c>
      <c r="B12" s="65"/>
      <c r="C12" s="70" t="str">
        <f>C11</f>
        <v>:</v>
      </c>
      <c r="D12" s="70" t="s">
        <v>37</v>
      </c>
    </row>
    <row r="13" spans="1:15" ht="15" x14ac:dyDescent="0.25">
      <c r="A13" s="70" t="s">
        <v>33</v>
      </c>
      <c r="B13" s="65"/>
      <c r="C13" s="70" t="str">
        <f>C12</f>
        <v>:</v>
      </c>
      <c r="D13" s="70" t="s">
        <v>38</v>
      </c>
    </row>
    <row r="14" spans="1:15" ht="15" x14ac:dyDescent="0.25">
      <c r="A14" s="70" t="s">
        <v>34</v>
      </c>
      <c r="B14" s="65"/>
      <c r="C14" s="70" t="s">
        <v>4</v>
      </c>
      <c r="D14" s="70" t="s">
        <v>39</v>
      </c>
      <c r="E14" s="98"/>
    </row>
    <row r="15" spans="1:15" ht="15.75" customHeight="1" x14ac:dyDescent="0.3">
      <c r="A15" s="70" t="s">
        <v>11</v>
      </c>
      <c r="B15" s="71"/>
      <c r="C15" s="70" t="s">
        <v>4</v>
      </c>
      <c r="D15" s="70">
        <v>2023</v>
      </c>
      <c r="E15" s="70">
        <v>2024</v>
      </c>
      <c r="F15" s="61"/>
      <c r="G15" s="61"/>
      <c r="H15" s="61"/>
      <c r="I15" s="71"/>
      <c r="J15" s="64"/>
      <c r="K15" s="64"/>
      <c r="L15" s="64"/>
      <c r="M15" s="64"/>
      <c r="N15" s="64"/>
      <c r="O15" s="64"/>
    </row>
    <row r="16" spans="1:15" ht="15" thickBot="1" x14ac:dyDescent="0.25"/>
    <row r="17" spans="1:23" ht="22.5" customHeight="1" thickTop="1" x14ac:dyDescent="0.2">
      <c r="A17" s="105" t="s">
        <v>5</v>
      </c>
      <c r="B17" s="107" t="s">
        <v>40</v>
      </c>
      <c r="C17" s="107"/>
      <c r="D17" s="107"/>
      <c r="E17" s="107" t="s">
        <v>41</v>
      </c>
      <c r="F17" s="109" t="s">
        <v>42</v>
      </c>
      <c r="G17" s="113" t="s">
        <v>6</v>
      </c>
      <c r="H17" s="115" t="s">
        <v>43</v>
      </c>
      <c r="I17" s="111" t="s">
        <v>7</v>
      </c>
      <c r="J17" s="1"/>
      <c r="K17" s="111" t="s">
        <v>17</v>
      </c>
      <c r="L17" s="2"/>
      <c r="M17" s="2"/>
      <c r="N17" s="2"/>
      <c r="O17" s="2"/>
    </row>
    <row r="18" spans="1:23" ht="27.75" customHeight="1" thickBot="1" x14ac:dyDescent="0.25">
      <c r="A18" s="106"/>
      <c r="B18" s="108"/>
      <c r="C18" s="108"/>
      <c r="D18" s="108"/>
      <c r="E18" s="108"/>
      <c r="F18" s="110"/>
      <c r="G18" s="114"/>
      <c r="H18" s="116"/>
      <c r="I18" s="112"/>
      <c r="J18" s="6"/>
      <c r="K18" s="123"/>
      <c r="L18" s="2"/>
      <c r="M18" s="2"/>
      <c r="N18" s="2"/>
      <c r="O18" s="2"/>
    </row>
    <row r="19" spans="1:23" ht="15.75" thickTop="1" x14ac:dyDescent="0.25">
      <c r="A19" s="58" t="s">
        <v>45</v>
      </c>
      <c r="B19" s="117" t="s">
        <v>46</v>
      </c>
      <c r="C19" s="118"/>
      <c r="D19" s="57"/>
      <c r="E19" s="58" t="s">
        <v>47</v>
      </c>
      <c r="F19" s="58" t="s">
        <v>48</v>
      </c>
      <c r="G19" s="58" t="s">
        <v>49</v>
      </c>
      <c r="H19" s="58" t="s">
        <v>50</v>
      </c>
      <c r="I19" s="58" t="s">
        <v>51</v>
      </c>
      <c r="J19" s="14"/>
      <c r="K19" s="14"/>
      <c r="L19" s="14"/>
      <c r="M19" s="14"/>
      <c r="N19" s="14"/>
      <c r="O19" s="14"/>
      <c r="Q19" s="15" t="s">
        <v>13</v>
      </c>
      <c r="R19" s="15"/>
      <c r="S19" s="16" t="s">
        <v>12</v>
      </c>
      <c r="U19" s="16" t="s">
        <v>14</v>
      </c>
      <c r="V19" s="5"/>
    </row>
    <row r="20" spans="1:23" s="66" customFormat="1" ht="28.5" x14ac:dyDescent="0.2">
      <c r="A20" s="73" t="s">
        <v>2</v>
      </c>
      <c r="B20" s="72" t="s">
        <v>44</v>
      </c>
      <c r="C20" s="19"/>
      <c r="D20" s="20"/>
      <c r="E20" s="75" t="s">
        <v>52</v>
      </c>
      <c r="F20" s="76" t="s">
        <v>54</v>
      </c>
      <c r="G20" s="87">
        <v>2340</v>
      </c>
      <c r="H20" s="90">
        <v>3500</v>
      </c>
      <c r="I20" s="89">
        <f>G20*H20</f>
        <v>8190000</v>
      </c>
      <c r="J20" s="25">
        <v>560000</v>
      </c>
      <c r="K20" s="26" t="s">
        <v>18</v>
      </c>
      <c r="L20" s="26"/>
      <c r="M20" s="26"/>
      <c r="N20" s="26"/>
      <c r="O20" s="26"/>
      <c r="P20" s="27">
        <f>I20</f>
        <v>8190000</v>
      </c>
      <c r="Q20" s="28">
        <v>4750000</v>
      </c>
      <c r="R20" s="28" t="e">
        <f t="shared" ref="R20:R26" si="0">F20*Q20</f>
        <v>#VALUE!</v>
      </c>
      <c r="S20" s="29">
        <v>2900000</v>
      </c>
      <c r="T20" s="29" t="e">
        <f t="shared" ref="T20:T28" si="1">S20*F20</f>
        <v>#VALUE!</v>
      </c>
      <c r="U20" s="29">
        <v>2900000</v>
      </c>
      <c r="V20" s="29" t="e">
        <f>U20*F20</f>
        <v>#VALUE!</v>
      </c>
    </row>
    <row r="21" spans="1:23" ht="45" customHeight="1" x14ac:dyDescent="0.2">
      <c r="A21" s="17"/>
      <c r="B21" s="18"/>
      <c r="C21" s="19"/>
      <c r="D21" s="20"/>
      <c r="E21" s="75" t="s">
        <v>53</v>
      </c>
      <c r="F21" s="22"/>
      <c r="H21" s="22"/>
      <c r="I21" s="24"/>
      <c r="J21" s="25">
        <v>450000</v>
      </c>
      <c r="K21" s="14" t="s">
        <v>19</v>
      </c>
      <c r="L21" s="14"/>
      <c r="M21" s="14"/>
      <c r="N21" s="14"/>
      <c r="O21" s="14"/>
      <c r="P21" s="30">
        <f t="shared" ref="P21:P28" si="2">I21</f>
        <v>0</v>
      </c>
      <c r="Q21" s="4">
        <v>3650000</v>
      </c>
      <c r="R21" s="4">
        <f t="shared" si="0"/>
        <v>0</v>
      </c>
      <c r="S21" s="5">
        <v>700000</v>
      </c>
      <c r="T21" s="5">
        <f t="shared" si="1"/>
        <v>0</v>
      </c>
      <c r="U21" s="5">
        <v>700000</v>
      </c>
      <c r="V21" s="5">
        <f t="shared" ref="V21:V28" si="3">U21*I21</f>
        <v>0</v>
      </c>
      <c r="W21" s="23">
        <f>67*30*1600</f>
        <v>3216000</v>
      </c>
    </row>
    <row r="22" spans="1:23" ht="14.25" customHeight="1" x14ac:dyDescent="0.2">
      <c r="A22" s="17"/>
      <c r="B22" s="18"/>
      <c r="C22" s="19"/>
      <c r="D22" s="20"/>
      <c r="E22" s="77" t="s">
        <v>55</v>
      </c>
      <c r="F22" s="22"/>
      <c r="G22" s="23"/>
      <c r="H22" s="22"/>
      <c r="I22" s="24"/>
      <c r="J22" s="25">
        <v>855000</v>
      </c>
      <c r="K22" s="14" t="s">
        <v>20</v>
      </c>
      <c r="L22" s="14"/>
      <c r="M22" s="14"/>
      <c r="N22" s="14"/>
      <c r="O22" s="14"/>
      <c r="P22" s="30">
        <f t="shared" si="2"/>
        <v>0</v>
      </c>
      <c r="Q22" s="4">
        <v>10500000</v>
      </c>
      <c r="R22" s="4">
        <f t="shared" si="0"/>
        <v>0</v>
      </c>
      <c r="S22" s="5">
        <v>4400000</v>
      </c>
      <c r="T22" s="5">
        <f t="shared" si="1"/>
        <v>0</v>
      </c>
      <c r="U22" s="5">
        <v>4400000</v>
      </c>
      <c r="V22" s="5">
        <f t="shared" si="3"/>
        <v>0</v>
      </c>
    </row>
    <row r="23" spans="1:23" s="67" customFormat="1" x14ac:dyDescent="0.2">
      <c r="A23" s="17"/>
      <c r="B23" s="18"/>
      <c r="C23" s="19"/>
      <c r="D23" s="20"/>
      <c r="E23" s="78" t="s">
        <v>56</v>
      </c>
      <c r="F23" s="22"/>
      <c r="G23" s="23"/>
      <c r="H23" s="22"/>
      <c r="I23" s="24"/>
      <c r="J23" s="25">
        <v>195000</v>
      </c>
      <c r="K23" s="31" t="s">
        <v>21</v>
      </c>
      <c r="L23" s="31"/>
      <c r="M23" s="31"/>
      <c r="N23" s="31"/>
      <c r="O23" s="31"/>
      <c r="P23" s="32">
        <f t="shared" si="2"/>
        <v>0</v>
      </c>
      <c r="Q23" s="33">
        <v>7000000</v>
      </c>
      <c r="R23" s="33">
        <f t="shared" si="0"/>
        <v>0</v>
      </c>
      <c r="S23" s="34">
        <v>1700000</v>
      </c>
      <c r="T23" s="34">
        <f t="shared" si="1"/>
        <v>0</v>
      </c>
      <c r="U23" s="34">
        <v>1700000</v>
      </c>
      <c r="V23" s="34">
        <f t="shared" si="3"/>
        <v>0</v>
      </c>
    </row>
    <row r="24" spans="1:23" x14ac:dyDescent="0.2">
      <c r="A24" s="17"/>
      <c r="B24" s="18"/>
      <c r="C24" s="19"/>
      <c r="D24" s="20"/>
      <c r="E24" s="77" t="s">
        <v>57</v>
      </c>
      <c r="F24" s="22"/>
      <c r="G24" s="23"/>
      <c r="H24" s="22"/>
      <c r="I24" s="24"/>
      <c r="J24" s="25">
        <v>1625000</v>
      </c>
      <c r="K24" s="14" t="s">
        <v>22</v>
      </c>
      <c r="L24" s="14"/>
      <c r="M24" s="14"/>
      <c r="N24" s="14"/>
      <c r="O24" s="14"/>
      <c r="P24" s="30">
        <f t="shared" si="2"/>
        <v>0</v>
      </c>
      <c r="Q24" s="4">
        <v>15500000</v>
      </c>
      <c r="R24" s="4">
        <f t="shared" si="0"/>
        <v>0</v>
      </c>
      <c r="S24" s="5">
        <v>15000000</v>
      </c>
      <c r="T24" s="5">
        <f t="shared" si="1"/>
        <v>0</v>
      </c>
      <c r="U24" s="5">
        <v>15000000</v>
      </c>
      <c r="V24" s="5">
        <f t="shared" si="3"/>
        <v>0</v>
      </c>
    </row>
    <row r="25" spans="1:23" x14ac:dyDescent="0.2">
      <c r="A25" s="17"/>
      <c r="B25" s="18"/>
      <c r="C25" s="19"/>
      <c r="D25" s="20"/>
      <c r="E25" s="78" t="s">
        <v>58</v>
      </c>
      <c r="F25" s="22"/>
      <c r="G25" s="23"/>
      <c r="H25" s="22"/>
      <c r="I25" s="24"/>
      <c r="J25" s="25">
        <v>750000</v>
      </c>
      <c r="K25" s="14" t="s">
        <v>23</v>
      </c>
      <c r="L25" s="14"/>
      <c r="M25" s="14"/>
      <c r="N25" s="14"/>
      <c r="O25" s="14"/>
      <c r="P25" s="30">
        <f t="shared" si="2"/>
        <v>0</v>
      </c>
      <c r="Q25" s="4">
        <v>6750000</v>
      </c>
      <c r="R25" s="4">
        <f t="shared" si="0"/>
        <v>0</v>
      </c>
      <c r="S25" s="5">
        <v>7600000</v>
      </c>
      <c r="T25" s="5">
        <f t="shared" si="1"/>
        <v>0</v>
      </c>
      <c r="U25" s="5">
        <v>7600000</v>
      </c>
      <c r="V25" s="5">
        <f t="shared" si="3"/>
        <v>0</v>
      </c>
    </row>
    <row r="26" spans="1:23" x14ac:dyDescent="0.2">
      <c r="A26" s="17"/>
      <c r="B26" s="18"/>
      <c r="C26" s="19"/>
      <c r="D26" s="20"/>
      <c r="E26" s="77" t="s">
        <v>59</v>
      </c>
      <c r="F26" s="22"/>
      <c r="G26" s="35"/>
      <c r="H26" s="22"/>
      <c r="I26" s="24"/>
      <c r="J26" s="25">
        <v>11220000</v>
      </c>
      <c r="K26" s="14" t="s">
        <v>24</v>
      </c>
      <c r="L26" s="14" t="e">
        <f>G26+G25+G24+G23+G22+#REF!+G20</f>
        <v>#REF!</v>
      </c>
      <c r="M26" s="14">
        <f>S28</f>
        <v>127300000</v>
      </c>
      <c r="N26" s="14"/>
      <c r="O26" s="14"/>
      <c r="P26" s="30">
        <f t="shared" si="2"/>
        <v>0</v>
      </c>
      <c r="R26" s="4">
        <f t="shared" si="0"/>
        <v>0</v>
      </c>
      <c r="S26" s="5">
        <v>95000000</v>
      </c>
      <c r="T26" s="5">
        <f t="shared" si="1"/>
        <v>0</v>
      </c>
      <c r="U26" s="5">
        <v>75000000</v>
      </c>
      <c r="V26" s="5">
        <f t="shared" si="3"/>
        <v>0</v>
      </c>
    </row>
    <row r="27" spans="1:23" x14ac:dyDescent="0.2">
      <c r="A27" s="17"/>
      <c r="B27" s="18"/>
      <c r="C27" s="19"/>
      <c r="D27" s="20"/>
      <c r="E27" s="78" t="s">
        <v>60</v>
      </c>
      <c r="F27" s="22"/>
      <c r="G27" s="35"/>
      <c r="H27" s="22"/>
      <c r="I27" s="24"/>
      <c r="J27" s="25">
        <v>500000</v>
      </c>
      <c r="K27" s="14"/>
      <c r="L27" s="14">
        <f>I34*30%</f>
        <v>0</v>
      </c>
      <c r="M27" s="14">
        <f>I34</f>
        <v>0</v>
      </c>
      <c r="N27" s="14"/>
      <c r="O27" s="14"/>
      <c r="P27" s="30">
        <f t="shared" si="2"/>
        <v>0</v>
      </c>
      <c r="T27" s="5">
        <f t="shared" si="1"/>
        <v>0</v>
      </c>
      <c r="U27" s="5">
        <f>P27</f>
        <v>0</v>
      </c>
      <c r="V27" s="5">
        <f t="shared" si="3"/>
        <v>0</v>
      </c>
    </row>
    <row r="28" spans="1:23" x14ac:dyDescent="0.2">
      <c r="A28" s="17"/>
      <c r="B28" s="18"/>
      <c r="C28" s="19"/>
      <c r="D28" s="20"/>
      <c r="E28" s="77" t="s">
        <v>63</v>
      </c>
      <c r="F28" s="22"/>
      <c r="G28" s="35"/>
      <c r="H28" s="22"/>
      <c r="I28" s="24"/>
      <c r="J28" s="25">
        <v>300000</v>
      </c>
      <c r="K28" s="14"/>
      <c r="L28" s="14" t="e">
        <f>L26-L27</f>
        <v>#REF!</v>
      </c>
      <c r="M28" s="14">
        <f>M27-M26</f>
        <v>-127300000</v>
      </c>
      <c r="N28" s="14">
        <v>7000000</v>
      </c>
      <c r="O28" s="14" t="s">
        <v>25</v>
      </c>
      <c r="P28" s="30">
        <f t="shared" si="2"/>
        <v>0</v>
      </c>
      <c r="S28" s="5">
        <f>SUM(S20:S27)</f>
        <v>127300000</v>
      </c>
      <c r="T28" s="5">
        <f t="shared" si="1"/>
        <v>0</v>
      </c>
      <c r="U28" s="5">
        <f>P28</f>
        <v>0</v>
      </c>
      <c r="V28" s="5">
        <f t="shared" si="3"/>
        <v>0</v>
      </c>
    </row>
    <row r="29" spans="1:23" x14ac:dyDescent="0.2">
      <c r="A29" s="7"/>
      <c r="B29" s="8"/>
      <c r="C29" s="9"/>
      <c r="D29" s="10"/>
      <c r="E29" s="78" t="s">
        <v>61</v>
      </c>
      <c r="F29" s="12"/>
      <c r="G29" s="36"/>
      <c r="H29" s="12"/>
      <c r="I29" s="13"/>
      <c r="J29" s="14"/>
      <c r="K29" s="14"/>
      <c r="L29" s="14"/>
      <c r="M29" s="37"/>
      <c r="N29" s="14">
        <v>5000000</v>
      </c>
      <c r="O29" s="14" t="s">
        <v>26</v>
      </c>
      <c r="P29" s="30"/>
      <c r="U29" s="5"/>
      <c r="V29" s="5"/>
    </row>
    <row r="30" spans="1:23" x14ac:dyDescent="0.2">
      <c r="A30" s="7"/>
      <c r="B30" s="8"/>
      <c r="C30" s="9"/>
      <c r="D30" s="10"/>
      <c r="E30" s="77" t="s">
        <v>64</v>
      </c>
      <c r="F30" s="12"/>
      <c r="G30" s="14"/>
      <c r="H30" s="12"/>
      <c r="I30" s="13"/>
      <c r="J30" s="14"/>
      <c r="K30" s="14"/>
      <c r="L30" s="14"/>
      <c r="M30" s="37"/>
      <c r="N30" s="14"/>
      <c r="O30" s="14"/>
      <c r="P30" s="30"/>
      <c r="U30" s="5"/>
      <c r="V30" s="5"/>
    </row>
    <row r="31" spans="1:23" x14ac:dyDescent="0.2">
      <c r="A31" s="7"/>
      <c r="B31" s="8"/>
      <c r="C31" s="9"/>
      <c r="D31" s="10"/>
      <c r="E31" s="78" t="s">
        <v>62</v>
      </c>
      <c r="F31" s="12"/>
      <c r="G31" s="14"/>
      <c r="H31" s="12"/>
      <c r="I31" s="13"/>
      <c r="J31" s="14"/>
      <c r="K31" s="14"/>
      <c r="L31" s="14"/>
      <c r="M31" s="37"/>
      <c r="N31" s="14"/>
      <c r="O31" s="14"/>
      <c r="P31" s="30"/>
      <c r="U31" s="5"/>
      <c r="V31" s="5"/>
    </row>
    <row r="32" spans="1:23" x14ac:dyDescent="0.2">
      <c r="A32" s="79"/>
      <c r="B32" s="80"/>
      <c r="C32" s="81"/>
      <c r="D32" s="82"/>
      <c r="E32" s="84" t="s">
        <v>65</v>
      </c>
      <c r="F32" s="83"/>
      <c r="G32" s="91"/>
      <c r="H32" s="92"/>
      <c r="I32" s="93"/>
      <c r="J32" s="14"/>
      <c r="K32" s="14"/>
      <c r="L32" s="14"/>
      <c r="M32" s="37"/>
      <c r="N32" s="14"/>
      <c r="O32" s="14"/>
      <c r="P32" s="30"/>
      <c r="U32" s="5"/>
      <c r="V32" s="5"/>
    </row>
    <row r="33" spans="1:23" s="66" customFormat="1" ht="28.5" x14ac:dyDescent="0.2">
      <c r="A33" s="73" t="s">
        <v>3</v>
      </c>
      <c r="B33" s="72" t="s">
        <v>66</v>
      </c>
      <c r="C33" s="19"/>
      <c r="D33" s="20"/>
      <c r="E33" s="74" t="s">
        <v>74</v>
      </c>
      <c r="F33" s="76" t="s">
        <v>87</v>
      </c>
      <c r="G33" s="87">
        <v>1959</v>
      </c>
      <c r="H33" s="90">
        <v>1400</v>
      </c>
      <c r="I33" s="88">
        <f>G33*H33</f>
        <v>2742600</v>
      </c>
      <c r="J33" s="25">
        <v>560000</v>
      </c>
      <c r="K33" s="26" t="s">
        <v>18</v>
      </c>
      <c r="L33" s="26"/>
      <c r="M33" s="26"/>
      <c r="N33" s="26"/>
      <c r="O33" s="26"/>
      <c r="P33" s="27">
        <f>I33</f>
        <v>2742600</v>
      </c>
      <c r="Q33" s="28">
        <v>4750000</v>
      </c>
      <c r="R33" s="28" t="e">
        <f t="shared" ref="R33:R39" si="4">F33*Q33</f>
        <v>#VALUE!</v>
      </c>
      <c r="S33" s="29">
        <v>2900000</v>
      </c>
      <c r="T33" s="29" t="e">
        <f t="shared" ref="T33:T41" si="5">S33*F33</f>
        <v>#VALUE!</v>
      </c>
      <c r="U33" s="29">
        <v>2900000</v>
      </c>
      <c r="V33" s="29" t="e">
        <f>U33*F33</f>
        <v>#VALUE!</v>
      </c>
    </row>
    <row r="34" spans="1:23" x14ac:dyDescent="0.2">
      <c r="A34" s="17"/>
      <c r="B34" s="18"/>
      <c r="C34" s="19"/>
      <c r="D34" s="20"/>
      <c r="E34" s="75" t="s">
        <v>67</v>
      </c>
      <c r="F34" s="22"/>
      <c r="H34" s="22"/>
      <c r="I34" s="24"/>
      <c r="J34" s="25">
        <v>450000</v>
      </c>
      <c r="K34" s="14" t="s">
        <v>19</v>
      </c>
      <c r="L34" s="14"/>
      <c r="M34" s="14"/>
      <c r="N34" s="14"/>
      <c r="O34" s="14"/>
      <c r="P34" s="30">
        <f t="shared" ref="P34:P41" si="6">I34</f>
        <v>0</v>
      </c>
      <c r="Q34" s="4">
        <v>3650000</v>
      </c>
      <c r="R34" s="4">
        <f t="shared" si="4"/>
        <v>0</v>
      </c>
      <c r="S34" s="5">
        <v>700000</v>
      </c>
      <c r="T34" s="5">
        <f t="shared" si="5"/>
        <v>0</v>
      </c>
      <c r="U34" s="5">
        <v>700000</v>
      </c>
      <c r="V34" s="5">
        <f t="shared" ref="V34:V36" si="7">U34*I34</f>
        <v>0</v>
      </c>
    </row>
    <row r="35" spans="1:23" x14ac:dyDescent="0.2">
      <c r="A35" s="17"/>
      <c r="B35" s="18"/>
      <c r="C35" s="19"/>
      <c r="D35" s="20"/>
      <c r="E35" s="85" t="s">
        <v>68</v>
      </c>
      <c r="F35" s="22"/>
      <c r="G35" s="23"/>
      <c r="H35" s="22"/>
      <c r="I35" s="24"/>
      <c r="J35" s="25">
        <v>855000</v>
      </c>
      <c r="K35" s="14" t="s">
        <v>20</v>
      </c>
      <c r="L35" s="14"/>
      <c r="M35" s="14"/>
      <c r="N35" s="14"/>
      <c r="O35" s="14"/>
      <c r="P35" s="30">
        <f t="shared" si="6"/>
        <v>0</v>
      </c>
      <c r="Q35" s="4">
        <v>10500000</v>
      </c>
      <c r="R35" s="4">
        <f t="shared" si="4"/>
        <v>0</v>
      </c>
      <c r="S35" s="5">
        <v>4400000</v>
      </c>
      <c r="T35" s="5">
        <f t="shared" si="5"/>
        <v>0</v>
      </c>
      <c r="U35" s="5">
        <v>4400000</v>
      </c>
      <c r="V35" s="5">
        <f t="shared" si="7"/>
        <v>0</v>
      </c>
    </row>
    <row r="36" spans="1:23" s="67" customFormat="1" ht="28.5" x14ac:dyDescent="0.2">
      <c r="A36" s="17"/>
      <c r="B36" s="18"/>
      <c r="C36" s="19"/>
      <c r="D36" s="20"/>
      <c r="E36" s="74" t="s">
        <v>69</v>
      </c>
      <c r="F36" s="22"/>
      <c r="H36" s="22"/>
      <c r="I36" s="24"/>
      <c r="J36" s="25">
        <v>195000</v>
      </c>
      <c r="K36" s="31" t="s">
        <v>21</v>
      </c>
      <c r="L36" s="31"/>
      <c r="M36" s="31"/>
      <c r="N36" s="31"/>
      <c r="O36" s="31"/>
      <c r="P36" s="32">
        <f t="shared" si="6"/>
        <v>0</v>
      </c>
      <c r="Q36" s="33">
        <v>7000000</v>
      </c>
      <c r="R36" s="33">
        <f t="shared" si="4"/>
        <v>0</v>
      </c>
      <c r="S36" s="34">
        <v>1700000</v>
      </c>
      <c r="T36" s="34">
        <f t="shared" si="5"/>
        <v>0</v>
      </c>
      <c r="U36" s="34">
        <v>1700000</v>
      </c>
      <c r="V36" s="34">
        <f t="shared" si="7"/>
        <v>0</v>
      </c>
      <c r="W36" s="23">
        <f>67*30*975</f>
        <v>1959750</v>
      </c>
    </row>
    <row r="37" spans="1:23" x14ac:dyDescent="0.2">
      <c r="A37" s="17"/>
      <c r="B37" s="18"/>
      <c r="C37" s="19"/>
      <c r="D37" s="20"/>
      <c r="E37" s="21"/>
      <c r="F37" s="22"/>
      <c r="G37" s="23"/>
      <c r="H37" s="22"/>
      <c r="I37" s="24"/>
      <c r="J37" s="25">
        <v>1625000</v>
      </c>
      <c r="K37" s="14" t="s">
        <v>22</v>
      </c>
      <c r="L37" s="14"/>
      <c r="M37" s="14"/>
      <c r="N37" s="14"/>
      <c r="O37" s="14"/>
      <c r="P37" s="30">
        <f t="shared" si="6"/>
        <v>0</v>
      </c>
      <c r="Q37" s="4">
        <v>15500000</v>
      </c>
      <c r="R37" s="4">
        <f t="shared" si="4"/>
        <v>0</v>
      </c>
      <c r="S37" s="5">
        <v>15000000</v>
      </c>
      <c r="T37" s="5">
        <f t="shared" si="5"/>
        <v>0</v>
      </c>
      <c r="U37" s="5">
        <v>15000000</v>
      </c>
      <c r="V37" s="5">
        <f t="shared" ref="V37:V38" si="8">U37*I37</f>
        <v>0</v>
      </c>
    </row>
    <row r="38" spans="1:23" x14ac:dyDescent="0.2">
      <c r="A38" s="17"/>
      <c r="B38" s="18"/>
      <c r="C38" s="19"/>
      <c r="D38" s="20"/>
      <c r="E38" s="21"/>
      <c r="F38" s="22"/>
      <c r="G38" s="23"/>
      <c r="H38" s="22"/>
      <c r="I38" s="24"/>
      <c r="J38" s="25">
        <v>750000</v>
      </c>
      <c r="K38" s="14" t="s">
        <v>23</v>
      </c>
      <c r="L38" s="14"/>
      <c r="M38" s="14"/>
      <c r="N38" s="14"/>
      <c r="O38" s="14"/>
      <c r="P38" s="30">
        <f t="shared" si="6"/>
        <v>0</v>
      </c>
      <c r="Q38" s="4">
        <v>6750000</v>
      </c>
      <c r="R38" s="4">
        <f t="shared" si="4"/>
        <v>0</v>
      </c>
      <c r="S38" s="5">
        <v>7600000</v>
      </c>
      <c r="T38" s="5">
        <f t="shared" si="5"/>
        <v>0</v>
      </c>
      <c r="U38" s="5">
        <v>7600000</v>
      </c>
      <c r="V38" s="5">
        <f t="shared" si="8"/>
        <v>0</v>
      </c>
    </row>
    <row r="39" spans="1:23" x14ac:dyDescent="0.2">
      <c r="A39" s="17"/>
      <c r="B39" s="18"/>
      <c r="C39" s="19"/>
      <c r="D39" s="20"/>
      <c r="E39" s="21"/>
      <c r="F39" s="22"/>
      <c r="G39" s="35"/>
      <c r="H39" s="22"/>
      <c r="I39" s="24"/>
      <c r="J39" s="25">
        <v>11220000</v>
      </c>
      <c r="K39" s="14" t="s">
        <v>24</v>
      </c>
      <c r="L39" s="14">
        <f>G39+G38+G37+W36+G35+W21+G33</f>
        <v>5177709</v>
      </c>
      <c r="M39" s="14">
        <f>S41</f>
        <v>127300000</v>
      </c>
      <c r="N39" s="14"/>
      <c r="O39" s="14"/>
      <c r="P39" s="30">
        <f t="shared" si="6"/>
        <v>0</v>
      </c>
      <c r="R39" s="4">
        <f t="shared" si="4"/>
        <v>0</v>
      </c>
      <c r="S39" s="5">
        <v>95000000</v>
      </c>
      <c r="T39" s="5">
        <f t="shared" si="5"/>
        <v>0</v>
      </c>
      <c r="U39" s="5">
        <v>75000000</v>
      </c>
      <c r="V39" s="5">
        <f t="shared" ref="V39:V41" si="9">U39*I39</f>
        <v>0</v>
      </c>
    </row>
    <row r="40" spans="1:23" x14ac:dyDescent="0.2">
      <c r="A40" s="17"/>
      <c r="B40" s="18"/>
      <c r="C40" s="19"/>
      <c r="D40" s="20"/>
      <c r="E40" s="21"/>
      <c r="F40" s="22"/>
      <c r="G40" s="35"/>
      <c r="H40" s="22"/>
      <c r="I40" s="24"/>
      <c r="J40" s="25">
        <v>500000</v>
      </c>
      <c r="K40" s="14"/>
      <c r="L40" s="14">
        <f>I44*30%</f>
        <v>3279780</v>
      </c>
      <c r="M40" s="14">
        <f>I44</f>
        <v>10932600</v>
      </c>
      <c r="N40" s="14"/>
      <c r="O40" s="14"/>
      <c r="P40" s="30">
        <f t="shared" si="6"/>
        <v>0</v>
      </c>
      <c r="T40" s="5">
        <f t="shared" si="5"/>
        <v>0</v>
      </c>
      <c r="U40" s="5">
        <f>P40</f>
        <v>0</v>
      </c>
      <c r="V40" s="5">
        <f t="shared" si="9"/>
        <v>0</v>
      </c>
    </row>
    <row r="41" spans="1:23" x14ac:dyDescent="0.2">
      <c r="A41" s="17"/>
      <c r="B41" s="18"/>
      <c r="C41" s="19"/>
      <c r="D41" s="20"/>
      <c r="E41" s="21"/>
      <c r="F41" s="22"/>
      <c r="G41" s="35"/>
      <c r="H41" s="22"/>
      <c r="I41" s="24"/>
      <c r="J41" s="25">
        <v>300000</v>
      </c>
      <c r="K41" s="14"/>
      <c r="L41" s="14">
        <f>L39-L40</f>
        <v>1897929</v>
      </c>
      <c r="M41" s="14">
        <f>M40-M39</f>
        <v>-116367400</v>
      </c>
      <c r="N41" s="14">
        <v>7000000</v>
      </c>
      <c r="O41" s="14" t="s">
        <v>25</v>
      </c>
      <c r="P41" s="30">
        <f t="shared" si="6"/>
        <v>0</v>
      </c>
      <c r="S41" s="5">
        <f>SUM(S33:S40)</f>
        <v>127300000</v>
      </c>
      <c r="T41" s="5">
        <f t="shared" si="5"/>
        <v>0</v>
      </c>
      <c r="U41" s="5">
        <f>P41</f>
        <v>0</v>
      </c>
      <c r="V41" s="5">
        <f t="shared" si="9"/>
        <v>0</v>
      </c>
    </row>
    <row r="42" spans="1:23" x14ac:dyDescent="0.2">
      <c r="A42" s="7"/>
      <c r="B42" s="8"/>
      <c r="C42" s="9"/>
      <c r="D42" s="10"/>
      <c r="E42" s="11"/>
      <c r="F42" s="12"/>
      <c r="G42" s="36"/>
      <c r="H42" s="12"/>
      <c r="I42" s="13"/>
      <c r="J42" s="14"/>
      <c r="K42" s="14"/>
      <c r="L42" s="14"/>
      <c r="M42" s="37"/>
      <c r="N42" s="14">
        <v>5000000</v>
      </c>
      <c r="O42" s="14" t="s">
        <v>26</v>
      </c>
      <c r="P42" s="30"/>
      <c r="U42" s="5"/>
      <c r="V42" s="5"/>
    </row>
    <row r="43" spans="1:23" ht="15.75" thickBot="1" x14ac:dyDescent="0.3">
      <c r="A43" s="7"/>
      <c r="B43" s="8"/>
      <c r="C43" s="9"/>
      <c r="D43" s="10"/>
      <c r="E43" s="11"/>
      <c r="F43" s="12"/>
      <c r="G43" s="38"/>
      <c r="H43" s="38"/>
      <c r="I43" s="13"/>
      <c r="J43" s="14"/>
      <c r="K43" s="14"/>
      <c r="L43" s="14" t="e">
        <f>H43+#REF!</f>
        <v>#REF!</v>
      </c>
      <c r="M43" s="39">
        <f>M41-N43</f>
        <v>-128367400</v>
      </c>
      <c r="N43" s="14">
        <f>SUM(N41:N42)</f>
        <v>12000000</v>
      </c>
      <c r="O43" s="14"/>
      <c r="U43" s="5"/>
      <c r="V43" s="5"/>
    </row>
    <row r="44" spans="1:23" ht="15.75" thickTop="1" x14ac:dyDescent="0.25">
      <c r="A44" s="120" t="s">
        <v>70</v>
      </c>
      <c r="B44" s="121"/>
      <c r="C44" s="121"/>
      <c r="D44" s="121"/>
      <c r="E44" s="121"/>
      <c r="F44" s="121"/>
      <c r="G44" s="121"/>
      <c r="H44" s="122"/>
      <c r="I44" s="40">
        <f>SUM(I20:I43)</f>
        <v>10932600</v>
      </c>
      <c r="J44" s="41"/>
      <c r="K44" s="41"/>
      <c r="L44" s="42" t="e">
        <f>H43+#REF!+#REF!</f>
        <v>#REF!</v>
      </c>
      <c r="M44" s="41"/>
      <c r="N44" s="41"/>
      <c r="O44" s="41"/>
      <c r="P44" s="43">
        <f>SUM(P33:P43)</f>
        <v>2742600</v>
      </c>
      <c r="Q44" s="4">
        <f>SUM(Q33:Q43)</f>
        <v>48150000</v>
      </c>
      <c r="R44" s="4" t="e">
        <f>SUM(R33:R43)</f>
        <v>#VALUE!</v>
      </c>
      <c r="S44" s="5">
        <f>SUM(S33:S43)</f>
        <v>254600000</v>
      </c>
      <c r="T44" s="5" t="e">
        <f>SUM(T33:T43)</f>
        <v>#VALUE!</v>
      </c>
      <c r="U44" s="5"/>
      <c r="V44" s="5" t="e">
        <f>SUM(V33:V43)</f>
        <v>#VALUE!</v>
      </c>
    </row>
    <row r="45" spans="1:23" ht="15" x14ac:dyDescent="0.25">
      <c r="A45" s="120" t="s">
        <v>71</v>
      </c>
      <c r="B45" s="121"/>
      <c r="C45" s="121"/>
      <c r="D45" s="121"/>
      <c r="E45" s="121"/>
      <c r="F45" s="121"/>
      <c r="G45" s="121"/>
      <c r="H45" s="122"/>
      <c r="I45" s="40">
        <v>6356419</v>
      </c>
      <c r="J45" s="44"/>
      <c r="K45" s="44"/>
      <c r="L45" s="44"/>
      <c r="M45" s="44"/>
      <c r="N45" s="44"/>
      <c r="O45" s="44"/>
      <c r="P45" s="45">
        <f>P44*10%</f>
        <v>274260</v>
      </c>
      <c r="W45" s="30"/>
    </row>
    <row r="46" spans="1:23" ht="16.5" thickBot="1" x14ac:dyDescent="0.3">
      <c r="A46" s="120" t="s">
        <v>72</v>
      </c>
      <c r="B46" s="121"/>
      <c r="C46" s="121"/>
      <c r="D46" s="121"/>
      <c r="E46" s="121"/>
      <c r="F46" s="121"/>
      <c r="G46" s="121"/>
      <c r="H46" s="122"/>
      <c r="I46" s="46">
        <v>699206</v>
      </c>
      <c r="J46" s="47"/>
      <c r="K46" s="47"/>
      <c r="L46" s="47"/>
      <c r="M46" s="47"/>
      <c r="N46" s="47"/>
      <c r="O46" s="47"/>
      <c r="P46" s="48">
        <f>P45+P44</f>
        <v>3016860</v>
      </c>
    </row>
    <row r="47" spans="1:23" ht="16.5" thickTop="1" x14ac:dyDescent="0.25">
      <c r="A47" s="120" t="s">
        <v>73</v>
      </c>
      <c r="B47" s="121"/>
      <c r="C47" s="121"/>
      <c r="D47" s="121"/>
      <c r="E47" s="121"/>
      <c r="F47" s="121"/>
      <c r="G47" s="121"/>
      <c r="H47" s="122"/>
      <c r="I47" s="46">
        <f>I44+I46</f>
        <v>11631806</v>
      </c>
      <c r="J47" s="49"/>
      <c r="K47" s="49"/>
      <c r="L47" s="49" t="e">
        <f>M43-L44</f>
        <v>#REF!</v>
      </c>
      <c r="M47" s="49"/>
      <c r="N47" s="49"/>
      <c r="O47" s="49"/>
      <c r="Q47" s="4">
        <v>209400000</v>
      </c>
      <c r="S47" s="5">
        <f>I47-Q47</f>
        <v>-197768194</v>
      </c>
    </row>
    <row r="48" spans="1:23" ht="18.75" x14ac:dyDescent="0.3">
      <c r="A48" s="7"/>
      <c r="B48" s="50" t="s">
        <v>8</v>
      </c>
      <c r="C48" s="101" t="s">
        <v>85</v>
      </c>
      <c r="D48" s="101"/>
      <c r="E48" s="101"/>
      <c r="F48" s="101"/>
      <c r="G48" s="101"/>
      <c r="H48" s="101"/>
      <c r="I48" s="102"/>
      <c r="J48" s="51">
        <v>181005000</v>
      </c>
      <c r="K48" s="52" t="e">
        <f>#REF!-G43</f>
        <v>#REF!</v>
      </c>
      <c r="L48" s="53"/>
      <c r="M48" s="53"/>
      <c r="N48" s="53"/>
      <c r="O48" s="53"/>
    </row>
    <row r="49" spans="1:16" ht="19.5" thickBot="1" x14ac:dyDescent="0.25">
      <c r="A49" s="54"/>
      <c r="B49" s="55"/>
      <c r="C49" s="103"/>
      <c r="D49" s="103"/>
      <c r="E49" s="103"/>
      <c r="F49" s="103"/>
      <c r="G49" s="103"/>
      <c r="H49" s="103"/>
      <c r="I49" s="104"/>
      <c r="J49" s="53"/>
      <c r="K49" s="56"/>
      <c r="L49" s="53"/>
      <c r="M49" s="53"/>
      <c r="N49" s="53"/>
      <c r="O49" s="53"/>
    </row>
    <row r="50" spans="1:16" ht="15.75" thickTop="1" x14ac:dyDescent="0.25">
      <c r="B50" s="3" t="s">
        <v>75</v>
      </c>
      <c r="C50" s="94" t="s">
        <v>4</v>
      </c>
      <c r="D50" s="65" t="s">
        <v>15</v>
      </c>
      <c r="E50" s="86" t="s">
        <v>76</v>
      </c>
    </row>
    <row r="51" spans="1:16" ht="15" x14ac:dyDescent="0.25">
      <c r="C51" s="95"/>
      <c r="D51" s="65" t="s">
        <v>16</v>
      </c>
      <c r="E51" s="86" t="s">
        <v>77</v>
      </c>
    </row>
    <row r="52" spans="1:16" x14ac:dyDescent="0.2">
      <c r="E52" s="3"/>
      <c r="F52" s="3"/>
    </row>
    <row r="54" spans="1:16" x14ac:dyDescent="0.2">
      <c r="B54" s="3" t="s">
        <v>78</v>
      </c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1:16" ht="15" x14ac:dyDescent="0.25">
      <c r="B55" s="3" t="s">
        <v>79</v>
      </c>
      <c r="F55" s="68"/>
      <c r="G55" s="68"/>
      <c r="H55" s="59" t="s">
        <v>83</v>
      </c>
      <c r="I55" s="68"/>
      <c r="J55" s="68"/>
      <c r="K55" s="68"/>
      <c r="L55" s="68"/>
      <c r="M55" s="68"/>
      <c r="N55" s="68"/>
      <c r="O55" s="68"/>
      <c r="P55" s="68"/>
    </row>
    <row r="56" spans="1:16" x14ac:dyDescent="0.2">
      <c r="B56" s="3" t="s">
        <v>80</v>
      </c>
      <c r="E56" s="3"/>
      <c r="F56" s="3"/>
      <c r="G56" s="3"/>
      <c r="H56" s="3" t="s">
        <v>84</v>
      </c>
      <c r="I56" s="3"/>
      <c r="J56" s="3"/>
      <c r="K56" s="3"/>
      <c r="L56" s="3"/>
      <c r="M56" s="3"/>
      <c r="N56" s="3"/>
      <c r="O56" s="3"/>
    </row>
    <row r="57" spans="1:16" x14ac:dyDescent="0.2">
      <c r="B57" s="3" t="s">
        <v>86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6" x14ac:dyDescent="0.2"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6" x14ac:dyDescent="0.2"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6" x14ac:dyDescent="0.2"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6" ht="15" x14ac:dyDescent="0.25">
      <c r="B61" s="65" t="s">
        <v>81</v>
      </c>
      <c r="E61" s="3"/>
      <c r="H61" s="124" t="s">
        <v>88</v>
      </c>
      <c r="I61" s="124"/>
      <c r="J61" s="3"/>
      <c r="K61" s="3"/>
      <c r="L61" s="3"/>
      <c r="M61" s="3"/>
      <c r="N61" s="3"/>
      <c r="O61" s="3"/>
    </row>
    <row r="62" spans="1:16" x14ac:dyDescent="0.2">
      <c r="B62" s="3" t="s">
        <v>82</v>
      </c>
      <c r="E62" s="3"/>
      <c r="H62" s="125" t="s">
        <v>89</v>
      </c>
      <c r="I62" s="125"/>
      <c r="J62" s="3"/>
      <c r="K62" s="3"/>
      <c r="L62" s="3"/>
      <c r="M62" s="3"/>
      <c r="N62" s="3"/>
      <c r="O62" s="3"/>
    </row>
    <row r="68" spans="17:18" x14ac:dyDescent="0.2">
      <c r="Q68" s="4">
        <v>0.14000000000000001</v>
      </c>
    </row>
    <row r="69" spans="17:18" x14ac:dyDescent="0.2">
      <c r="Q69" s="4">
        <v>0.06</v>
      </c>
    </row>
    <row r="70" spans="17:18" x14ac:dyDescent="0.2">
      <c r="Q70" s="4">
        <v>0.06</v>
      </c>
    </row>
    <row r="71" spans="17:18" x14ac:dyDescent="0.2">
      <c r="Q71" s="4">
        <f>SUM(Q68:Q70)</f>
        <v>0.26</v>
      </c>
    </row>
    <row r="72" spans="17:18" x14ac:dyDescent="0.2">
      <c r="Q72" s="69">
        <f>Q71*4</f>
        <v>1.04</v>
      </c>
      <c r="R72" s="69"/>
    </row>
  </sheetData>
  <mergeCells count="22">
    <mergeCell ref="K17:K18"/>
    <mergeCell ref="A6:I6"/>
    <mergeCell ref="A7:I7"/>
    <mergeCell ref="H61:I61"/>
    <mergeCell ref="H62:I62"/>
    <mergeCell ref="A47:H47"/>
    <mergeCell ref="B1:I1"/>
    <mergeCell ref="B3:I3"/>
    <mergeCell ref="A2:I2"/>
    <mergeCell ref="C48:I49"/>
    <mergeCell ref="A17:A18"/>
    <mergeCell ref="B17:D18"/>
    <mergeCell ref="E17:E18"/>
    <mergeCell ref="F17:F18"/>
    <mergeCell ref="I17:I18"/>
    <mergeCell ref="G17:G18"/>
    <mergeCell ref="H17:H18"/>
    <mergeCell ref="B19:C19"/>
    <mergeCell ref="A4:I4"/>
    <mergeCell ref="A44:H44"/>
    <mergeCell ref="A45:H45"/>
    <mergeCell ref="A46:H46"/>
  </mergeCells>
  <printOptions horizontalCentered="1"/>
  <pageMargins left="0.31496062992125984" right="0.31496062992125984" top="0.55118110236220474" bottom="0.55118110236220474" header="0.31496062992125984" footer="0.31496062992125984"/>
  <pageSetup scale="6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62"/>
    </sheetView>
  </sheetViews>
  <sheetFormatPr defaultRowHeight="15" x14ac:dyDescent="0.25"/>
  <cols>
    <col min="9" max="9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spesifikasi</vt:lpstr>
      <vt:lpstr>HPS</vt:lpstr>
      <vt:lpstr>Sheet1</vt:lpstr>
      <vt:lpstr>HPS!Print_Area</vt:lpstr>
      <vt:lpstr>spesifikasi!Print_Area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2024-03-05T00:54:46Z</cp:lastPrinted>
  <dcterms:created xsi:type="dcterms:W3CDTF">2021-02-06T03:18:39Z</dcterms:created>
  <dcterms:modified xsi:type="dcterms:W3CDTF">2024-03-05T04:15:26Z</dcterms:modified>
</cp:coreProperties>
</file>